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300" windowWidth="15936" windowHeight="5496"/>
  </bookViews>
  <sheets>
    <sheet name="Instructions" sheetId="15" r:id="rId1"/>
    <sheet name="MR5 Summary" sheetId="5" r:id="rId2"/>
    <sheet name="EAF 1" sheetId="4" r:id="rId3"/>
    <sheet name="EAF 2" sheetId="6" r:id="rId4"/>
    <sheet name="EAF 3" sheetId="7" r:id="rId5"/>
    <sheet name="EAF 4" sheetId="8" r:id="rId6"/>
    <sheet name="EAF 5" sheetId="9" r:id="rId7"/>
    <sheet name="BOF 1" sheetId="10" r:id="rId8"/>
    <sheet name="BOF 2" sheetId="11" r:id="rId9"/>
    <sheet name="BOF 3" sheetId="12" r:id="rId10"/>
    <sheet name="BOF 4" sheetId="13" r:id="rId11"/>
    <sheet name="BOF 5" sheetId="14" r:id="rId12"/>
    <sheet name="Cell Lables" sheetId="3" r:id="rId13"/>
  </sheets>
  <definedNames>
    <definedName name="_xlnm.Print_Area" localSheetId="7">'BOF 1'!$A$1:$F$37</definedName>
    <definedName name="_xlnm.Print_Area" localSheetId="8">'BOF 2'!$A$1:$F$37</definedName>
    <definedName name="_xlnm.Print_Area" localSheetId="9">'BOF 3'!$A$1:$F$37</definedName>
    <definedName name="_xlnm.Print_Area" localSheetId="10">'BOF 4'!$A$1:$F$37</definedName>
    <definedName name="_xlnm.Print_Area" localSheetId="11">'BOF 5'!$A$1:$F$37</definedName>
    <definedName name="_xlnm.Print_Area" localSheetId="12">'Cell Lables'!$A$8</definedName>
    <definedName name="_xlnm.Print_Area" localSheetId="2">'EAF 1'!$A$1:$F$31</definedName>
    <definedName name="_xlnm.Print_Area" localSheetId="3">'EAF 2'!$A$1:$F$31</definedName>
    <definedName name="_xlnm.Print_Area" localSheetId="4">'EAF 3'!$A$1:$F$31</definedName>
    <definedName name="_xlnm.Print_Area" localSheetId="5">'EAF 4'!$A$1:$F$31</definedName>
    <definedName name="_xlnm.Print_Area" localSheetId="6">'EAF 5'!$A$1:$F$31</definedName>
    <definedName name="_xlnm.Print_Area" localSheetId="0">Instructions!$A$121</definedName>
    <definedName name="_xlnm.Print_Area" localSheetId="1">'MR5 Summary'!$A$1:$F$63</definedName>
  </definedNames>
  <calcPr calcId="145621"/>
</workbook>
</file>

<file path=xl/calcChain.xml><?xml version="1.0" encoding="utf-8"?>
<calcChain xmlns="http://schemas.openxmlformats.org/spreadsheetml/2006/main">
  <c r="F12" i="14" l="1"/>
  <c r="E21" i="14"/>
  <c r="F12" i="13"/>
  <c r="E21" i="13"/>
  <c r="E21" i="12"/>
  <c r="F12" i="12"/>
  <c r="E21" i="11"/>
  <c r="F12" i="11"/>
  <c r="F12" i="10"/>
  <c r="E21" i="10"/>
  <c r="B9" i="9"/>
  <c r="B9" i="8"/>
  <c r="E21" i="6"/>
  <c r="E21" i="4"/>
  <c r="B9" i="7"/>
  <c r="B9" i="6"/>
  <c r="C21" i="4"/>
  <c r="B9" i="4"/>
  <c r="A31" i="5" l="1"/>
  <c r="A30" i="5"/>
  <c r="A29" i="5"/>
  <c r="A28" i="5"/>
  <c r="A27" i="5"/>
  <c r="A26" i="5"/>
  <c r="A25" i="5"/>
  <c r="A24" i="5"/>
  <c r="A23" i="5"/>
  <c r="A22" i="5"/>
  <c r="B11" i="9" l="1"/>
  <c r="F6" i="9" s="1"/>
  <c r="B11" i="8"/>
  <c r="B11" i="7"/>
  <c r="J12" i="7" s="1"/>
  <c r="B11" i="6"/>
  <c r="I30" i="9"/>
  <c r="I29" i="9"/>
  <c r="I28" i="9"/>
  <c r="I27" i="9"/>
  <c r="B26" i="9"/>
  <c r="J26" i="9" s="1"/>
  <c r="B22" i="9"/>
  <c r="B23" i="9" s="1"/>
  <c r="J21" i="9"/>
  <c r="I21" i="9"/>
  <c r="E21" i="9"/>
  <c r="D21" i="9"/>
  <c r="C21" i="9"/>
  <c r="B8" i="9"/>
  <c r="B7" i="9"/>
  <c r="B6" i="9"/>
  <c r="B5" i="9"/>
  <c r="B4" i="9"/>
  <c r="B3" i="9"/>
  <c r="I30" i="8"/>
  <c r="I29" i="8"/>
  <c r="I28" i="8"/>
  <c r="I27" i="8"/>
  <c r="B26" i="8"/>
  <c r="J26" i="8" s="1"/>
  <c r="B23" i="8"/>
  <c r="B22" i="8"/>
  <c r="C22" i="8" s="1"/>
  <c r="J21" i="8"/>
  <c r="I21" i="8"/>
  <c r="E21" i="8"/>
  <c r="D21" i="8"/>
  <c r="C21" i="8"/>
  <c r="B8" i="8"/>
  <c r="B7" i="8"/>
  <c r="B6" i="8"/>
  <c r="B5" i="8"/>
  <c r="B4" i="8"/>
  <c r="B3" i="8"/>
  <c r="I30" i="7"/>
  <c r="I29" i="7"/>
  <c r="I28" i="7"/>
  <c r="I27" i="7"/>
  <c r="I31" i="7" s="1"/>
  <c r="B26" i="7"/>
  <c r="J26" i="7" s="1"/>
  <c r="B22" i="7"/>
  <c r="B23" i="7" s="1"/>
  <c r="E21" i="7"/>
  <c r="I21" i="7" s="1"/>
  <c r="D21" i="7"/>
  <c r="C21" i="7"/>
  <c r="J21" i="7" s="1"/>
  <c r="B8" i="7"/>
  <c r="B7" i="7"/>
  <c r="B6" i="7"/>
  <c r="B5" i="7"/>
  <c r="B4" i="7"/>
  <c r="B3" i="7"/>
  <c r="I30" i="6"/>
  <c r="I29" i="6"/>
  <c r="I28" i="6"/>
  <c r="I27" i="6"/>
  <c r="B26" i="6"/>
  <c r="J26" i="6" s="1"/>
  <c r="B22" i="6"/>
  <c r="B23" i="6" s="1"/>
  <c r="I21" i="6"/>
  <c r="D21" i="6"/>
  <c r="C21" i="6"/>
  <c r="J21" i="6" s="1"/>
  <c r="B8" i="6"/>
  <c r="B7" i="6"/>
  <c r="B6" i="6"/>
  <c r="B5" i="6"/>
  <c r="B4" i="6"/>
  <c r="B3" i="6"/>
  <c r="B11" i="14"/>
  <c r="B11" i="13"/>
  <c r="B11" i="12"/>
  <c r="B11" i="11"/>
  <c r="B11" i="10"/>
  <c r="B11" i="4"/>
  <c r="I36" i="14"/>
  <c r="K36" i="14" s="1"/>
  <c r="I35" i="14"/>
  <c r="K35" i="14" s="1"/>
  <c r="L34" i="14"/>
  <c r="I34" i="14"/>
  <c r="K34" i="14" s="1"/>
  <c r="L33" i="14"/>
  <c r="I33" i="14"/>
  <c r="K33" i="14" s="1"/>
  <c r="L32" i="14"/>
  <c r="B32" i="14"/>
  <c r="K31" i="14"/>
  <c r="B31" i="14"/>
  <c r="J30" i="14"/>
  <c r="B30" i="14"/>
  <c r="I29" i="14"/>
  <c r="B29" i="14"/>
  <c r="B25" i="14"/>
  <c r="B26" i="14" s="1"/>
  <c r="C24" i="14"/>
  <c r="C23" i="14"/>
  <c r="C22" i="14"/>
  <c r="D21" i="14"/>
  <c r="C21" i="14"/>
  <c r="B9" i="14"/>
  <c r="B8" i="14"/>
  <c r="B7" i="14"/>
  <c r="B6" i="14"/>
  <c r="B5" i="14"/>
  <c r="B4" i="14"/>
  <c r="B3" i="14"/>
  <c r="I36" i="13"/>
  <c r="L36" i="13" s="1"/>
  <c r="I35" i="13"/>
  <c r="L35" i="13" s="1"/>
  <c r="I34" i="13"/>
  <c r="L34" i="13" s="1"/>
  <c r="I33" i="13"/>
  <c r="L33" i="13" s="1"/>
  <c r="L32" i="13"/>
  <c r="L37" i="13" s="1"/>
  <c r="L38" i="13" s="1"/>
  <c r="B32" i="13"/>
  <c r="K31" i="13"/>
  <c r="B31" i="13"/>
  <c r="J30" i="13"/>
  <c r="B30" i="13"/>
  <c r="I29" i="13"/>
  <c r="B29" i="13"/>
  <c r="B25" i="13"/>
  <c r="B26" i="13" s="1"/>
  <c r="C24" i="13"/>
  <c r="C23" i="13"/>
  <c r="C22" i="13"/>
  <c r="D21" i="13"/>
  <c r="C21" i="13"/>
  <c r="B9" i="13"/>
  <c r="J23" i="13" s="1"/>
  <c r="B8" i="13"/>
  <c r="B7" i="13"/>
  <c r="B6" i="13"/>
  <c r="B5" i="13"/>
  <c r="B4" i="13"/>
  <c r="B3" i="13"/>
  <c r="I36" i="12"/>
  <c r="K36" i="12" s="1"/>
  <c r="L35" i="12"/>
  <c r="J35" i="12"/>
  <c r="I35" i="12"/>
  <c r="K35" i="12" s="1"/>
  <c r="L34" i="12"/>
  <c r="I34" i="12"/>
  <c r="K34" i="12" s="1"/>
  <c r="L33" i="12"/>
  <c r="J33" i="12"/>
  <c r="I33" i="12"/>
  <c r="K33" i="12" s="1"/>
  <c r="L32" i="12"/>
  <c r="B32" i="12"/>
  <c r="K31" i="12"/>
  <c r="B31" i="12"/>
  <c r="J30" i="12"/>
  <c r="B30" i="12"/>
  <c r="I29" i="12"/>
  <c r="B29" i="12"/>
  <c r="B25" i="12"/>
  <c r="B26" i="12" s="1"/>
  <c r="C24" i="12"/>
  <c r="C23" i="12"/>
  <c r="C22" i="12"/>
  <c r="D21" i="12"/>
  <c r="C21" i="12"/>
  <c r="B9" i="12"/>
  <c r="B8" i="12"/>
  <c r="B7" i="12"/>
  <c r="B6" i="12"/>
  <c r="B5" i="12"/>
  <c r="B4" i="12"/>
  <c r="B3" i="12"/>
  <c r="L36" i="11"/>
  <c r="I36" i="11"/>
  <c r="K36" i="11" s="1"/>
  <c r="I35" i="11"/>
  <c r="K35" i="11" s="1"/>
  <c r="I34" i="11"/>
  <c r="K34" i="11" s="1"/>
  <c r="L33" i="11"/>
  <c r="I33" i="11"/>
  <c r="K33" i="11" s="1"/>
  <c r="L32" i="11"/>
  <c r="B32" i="11"/>
  <c r="K31" i="11"/>
  <c r="B31" i="11"/>
  <c r="J30" i="11"/>
  <c r="B30" i="11"/>
  <c r="I29" i="11"/>
  <c r="B29" i="11"/>
  <c r="B25" i="11"/>
  <c r="B26" i="11" s="1"/>
  <c r="C24" i="11"/>
  <c r="C23" i="11"/>
  <c r="C22" i="11"/>
  <c r="D21" i="11"/>
  <c r="C21" i="11"/>
  <c r="B9" i="11"/>
  <c r="B8" i="11"/>
  <c r="B7" i="11"/>
  <c r="B6" i="11"/>
  <c r="B5" i="11"/>
  <c r="B4" i="11"/>
  <c r="B3" i="11"/>
  <c r="I9" i="5"/>
  <c r="I20" i="5"/>
  <c r="I19" i="5"/>
  <c r="I18" i="5"/>
  <c r="I10" i="5"/>
  <c r="J12" i="14" l="1"/>
  <c r="B61" i="5" s="1"/>
  <c r="F9" i="14"/>
  <c r="F6" i="14"/>
  <c r="J11" i="13"/>
  <c r="F9" i="13"/>
  <c r="F6" i="13"/>
  <c r="J12" i="12"/>
  <c r="B59" i="5" s="1"/>
  <c r="F9" i="12"/>
  <c r="F6" i="12"/>
  <c r="J11" i="11"/>
  <c r="F9" i="11"/>
  <c r="F6" i="11"/>
  <c r="A42" i="5"/>
  <c r="F9" i="10"/>
  <c r="F6" i="10"/>
  <c r="F9" i="6"/>
  <c r="F6" i="6"/>
  <c r="F9" i="4"/>
  <c r="F6" i="4"/>
  <c r="L36" i="14"/>
  <c r="L37" i="14" s="1"/>
  <c r="L38" i="14" s="1"/>
  <c r="I37" i="14"/>
  <c r="I38" i="14" s="1"/>
  <c r="L35" i="14"/>
  <c r="J24" i="14"/>
  <c r="C25" i="13"/>
  <c r="I37" i="12"/>
  <c r="I38" i="12" s="1"/>
  <c r="J36" i="12"/>
  <c r="J37" i="12" s="1"/>
  <c r="J38" i="12" s="1"/>
  <c r="L36" i="12"/>
  <c r="L37" i="12"/>
  <c r="L38" i="12" s="1"/>
  <c r="J34" i="12"/>
  <c r="J24" i="12"/>
  <c r="L34" i="11"/>
  <c r="L37" i="11"/>
  <c r="L38" i="11" s="1"/>
  <c r="L35" i="11"/>
  <c r="J24" i="11"/>
  <c r="I31" i="9"/>
  <c r="F12" i="9" s="1"/>
  <c r="C22" i="9"/>
  <c r="F13" i="9"/>
  <c r="F14" i="9" s="1"/>
  <c r="D56" i="5" s="1"/>
  <c r="I31" i="8"/>
  <c r="F12" i="8" s="1"/>
  <c r="F13" i="8"/>
  <c r="F14" i="8" s="1"/>
  <c r="D55" i="5" s="1"/>
  <c r="C22" i="7"/>
  <c r="I31" i="6"/>
  <c r="C22" i="6"/>
  <c r="A43" i="5"/>
  <c r="J12" i="11"/>
  <c r="B58" i="5" s="1"/>
  <c r="F7" i="9"/>
  <c r="J11" i="9"/>
  <c r="A46" i="5"/>
  <c r="F7" i="6"/>
  <c r="C23" i="5" s="1"/>
  <c r="A60" i="5"/>
  <c r="A57" i="5"/>
  <c r="A61" i="5"/>
  <c r="A44" i="5"/>
  <c r="A58" i="5"/>
  <c r="B44" i="5"/>
  <c r="A45" i="5"/>
  <c r="A59" i="5"/>
  <c r="F7" i="8"/>
  <c r="F6" i="8" s="1"/>
  <c r="J11" i="8"/>
  <c r="F10" i="9"/>
  <c r="J12" i="9"/>
  <c r="B56" i="5" s="1"/>
  <c r="F10" i="8"/>
  <c r="J12" i="8"/>
  <c r="B25" i="5" s="1"/>
  <c r="J11" i="7"/>
  <c r="F13" i="7"/>
  <c r="F14" i="7" s="1"/>
  <c r="D54" i="5" s="1"/>
  <c r="F12" i="7"/>
  <c r="F7" i="7"/>
  <c r="F10" i="7"/>
  <c r="F13" i="6"/>
  <c r="F14" i="6" s="1"/>
  <c r="D53" i="5" s="1"/>
  <c r="J11" i="6"/>
  <c r="F12" i="6"/>
  <c r="F10" i="6"/>
  <c r="J12" i="6"/>
  <c r="B38" i="5" s="1"/>
  <c r="J11" i="14"/>
  <c r="J12" i="13"/>
  <c r="J11" i="12"/>
  <c r="K37" i="14"/>
  <c r="K38" i="14" s="1"/>
  <c r="J23" i="14"/>
  <c r="I21" i="14"/>
  <c r="J22" i="14"/>
  <c r="C25" i="14"/>
  <c r="J21" i="14"/>
  <c r="I24" i="14"/>
  <c r="J33" i="14"/>
  <c r="J34" i="14"/>
  <c r="J35" i="14"/>
  <c r="J36" i="14"/>
  <c r="I22" i="14"/>
  <c r="I23" i="14"/>
  <c r="I21" i="13"/>
  <c r="J22" i="13"/>
  <c r="I37" i="13"/>
  <c r="I38" i="13" s="1"/>
  <c r="J21" i="13"/>
  <c r="I24" i="13"/>
  <c r="J33" i="13"/>
  <c r="J34" i="13"/>
  <c r="J35" i="13"/>
  <c r="J36" i="13"/>
  <c r="I23" i="13"/>
  <c r="J24" i="13"/>
  <c r="K33" i="13"/>
  <c r="K34" i="13"/>
  <c r="K35" i="13"/>
  <c r="K36" i="13"/>
  <c r="I22" i="13"/>
  <c r="K37" i="12"/>
  <c r="K38" i="12" s="1"/>
  <c r="I22" i="12"/>
  <c r="J23" i="12"/>
  <c r="I21" i="12"/>
  <c r="J22" i="12"/>
  <c r="C25" i="12"/>
  <c r="J21" i="12"/>
  <c r="I24" i="12"/>
  <c r="I23" i="12"/>
  <c r="K37" i="11"/>
  <c r="K38" i="11" s="1"/>
  <c r="C25" i="11"/>
  <c r="J21" i="11"/>
  <c r="I24" i="11"/>
  <c r="J33" i="11"/>
  <c r="J34" i="11"/>
  <c r="J35" i="11"/>
  <c r="J36" i="11"/>
  <c r="I22" i="11"/>
  <c r="J23" i="11"/>
  <c r="I21" i="11"/>
  <c r="J22" i="11"/>
  <c r="I37" i="11"/>
  <c r="I38" i="11" s="1"/>
  <c r="I23" i="11"/>
  <c r="I51" i="5"/>
  <c r="I21" i="5"/>
  <c r="I36" i="5"/>
  <c r="B29" i="5"/>
  <c r="L32" i="10"/>
  <c r="K31" i="10"/>
  <c r="J30" i="10"/>
  <c r="I29" i="10"/>
  <c r="I33" i="10"/>
  <c r="I34" i="10"/>
  <c r="K34" i="10" s="1"/>
  <c r="I35" i="10"/>
  <c r="I36" i="10"/>
  <c r="K36" i="10" s="1"/>
  <c r="L35" i="10"/>
  <c r="K35" i="10"/>
  <c r="J35" i="10"/>
  <c r="J34" i="10"/>
  <c r="L33" i="10"/>
  <c r="K33" i="10"/>
  <c r="J33" i="10"/>
  <c r="B25" i="10"/>
  <c r="B26" i="10" s="1"/>
  <c r="B32" i="10"/>
  <c r="B31" i="10"/>
  <c r="B30" i="10"/>
  <c r="C24" i="10"/>
  <c r="C23" i="10"/>
  <c r="C22" i="10"/>
  <c r="B29" i="10"/>
  <c r="D21" i="10"/>
  <c r="C21" i="10"/>
  <c r="J12" i="10"/>
  <c r="J11" i="10"/>
  <c r="B9" i="10"/>
  <c r="I22" i="10" s="1"/>
  <c r="B8" i="10"/>
  <c r="B7" i="10"/>
  <c r="B6" i="10"/>
  <c r="B5" i="10"/>
  <c r="B4" i="10"/>
  <c r="B3" i="10"/>
  <c r="A56" i="5"/>
  <c r="A55" i="5"/>
  <c r="A54" i="5"/>
  <c r="A53" i="5"/>
  <c r="A41" i="5"/>
  <c r="A40" i="5"/>
  <c r="A39" i="5"/>
  <c r="A38" i="5"/>
  <c r="B24" i="5"/>
  <c r="D21" i="4"/>
  <c r="B8" i="4"/>
  <c r="B7" i="4"/>
  <c r="B6" i="4"/>
  <c r="B5" i="4"/>
  <c r="B4" i="4"/>
  <c r="B3" i="4"/>
  <c r="I30" i="4"/>
  <c r="I29" i="4"/>
  <c r="I28" i="4"/>
  <c r="I27" i="4"/>
  <c r="B26" i="4"/>
  <c r="J26" i="4" s="1"/>
  <c r="B22" i="4"/>
  <c r="C22" i="4" s="1"/>
  <c r="B31" i="5" l="1"/>
  <c r="B46" i="5"/>
  <c r="J37" i="14"/>
  <c r="J38" i="14" s="1"/>
  <c r="F13" i="14" s="1"/>
  <c r="C61" i="5" s="1"/>
  <c r="J37" i="13"/>
  <c r="J38" i="13" s="1"/>
  <c r="K37" i="13"/>
  <c r="K38" i="13" s="1"/>
  <c r="F13" i="12"/>
  <c r="D59" i="5" s="1"/>
  <c r="J37" i="11"/>
  <c r="J38" i="11" s="1"/>
  <c r="I37" i="10"/>
  <c r="I38" i="10" s="1"/>
  <c r="J36" i="10"/>
  <c r="J37" i="10" s="1"/>
  <c r="J38" i="10" s="1"/>
  <c r="L36" i="10"/>
  <c r="F9" i="9"/>
  <c r="C41" i="5" s="1"/>
  <c r="F9" i="8"/>
  <c r="C40" i="5" s="1"/>
  <c r="F6" i="7"/>
  <c r="C24" i="5" s="1"/>
  <c r="F9" i="7"/>
  <c r="C39" i="5" s="1"/>
  <c r="B23" i="4"/>
  <c r="B28" i="5"/>
  <c r="B43" i="5"/>
  <c r="J26" i="12"/>
  <c r="F7" i="12" s="1"/>
  <c r="B27" i="5"/>
  <c r="B57" i="5"/>
  <c r="B42" i="5"/>
  <c r="B30" i="5"/>
  <c r="B45" i="5"/>
  <c r="B60" i="5"/>
  <c r="I26" i="14"/>
  <c r="F10" i="14" s="1"/>
  <c r="C59" i="5"/>
  <c r="J26" i="14"/>
  <c r="F7" i="14" s="1"/>
  <c r="I26" i="13"/>
  <c r="F10" i="13" s="1"/>
  <c r="J26" i="13"/>
  <c r="F7" i="13" s="1"/>
  <c r="I26" i="12"/>
  <c r="F10" i="12" s="1"/>
  <c r="F13" i="11"/>
  <c r="I26" i="11"/>
  <c r="F10" i="11" s="1"/>
  <c r="J26" i="11"/>
  <c r="F7" i="11" s="1"/>
  <c r="B23" i="5"/>
  <c r="D41" i="5"/>
  <c r="J24" i="10"/>
  <c r="J23" i="10"/>
  <c r="D39" i="5"/>
  <c r="K37" i="10"/>
  <c r="K38" i="10" s="1"/>
  <c r="L34" i="10"/>
  <c r="J21" i="10"/>
  <c r="I24" i="10"/>
  <c r="J22" i="10"/>
  <c r="I23" i="10"/>
  <c r="L37" i="10"/>
  <c r="L38" i="10" s="1"/>
  <c r="C25" i="10"/>
  <c r="B41" i="5"/>
  <c r="C56" i="5"/>
  <c r="B26" i="5"/>
  <c r="B55" i="5"/>
  <c r="C55" i="5"/>
  <c r="B40" i="5"/>
  <c r="D40" i="5"/>
  <c r="C54" i="5"/>
  <c r="D24" i="5"/>
  <c r="B39" i="5"/>
  <c r="B54" i="5"/>
  <c r="D23" i="5"/>
  <c r="B53" i="5"/>
  <c r="C53" i="5"/>
  <c r="I21" i="10"/>
  <c r="J21" i="4"/>
  <c r="I21" i="4"/>
  <c r="I31" i="4"/>
  <c r="D61" i="5" l="1"/>
  <c r="F13" i="13"/>
  <c r="C60" i="5" s="1"/>
  <c r="F13" i="10"/>
  <c r="D57" i="5" s="1"/>
  <c r="C58" i="5"/>
  <c r="D58" i="5"/>
  <c r="C45" i="5"/>
  <c r="D45" i="5"/>
  <c r="C46" i="5"/>
  <c r="D46" i="5"/>
  <c r="C44" i="5"/>
  <c r="D44" i="5"/>
  <c r="C43" i="5"/>
  <c r="D43" i="5"/>
  <c r="C28" i="5"/>
  <c r="D28" i="5"/>
  <c r="D31" i="5"/>
  <c r="C31" i="5"/>
  <c r="J26" i="10"/>
  <c r="F7" i="10" s="1"/>
  <c r="I26" i="10"/>
  <c r="F10" i="10" s="1"/>
  <c r="C26" i="5"/>
  <c r="D26" i="5"/>
  <c r="C25" i="5"/>
  <c r="D25" i="5"/>
  <c r="C38" i="5"/>
  <c r="D38" i="5"/>
  <c r="D60" i="5" l="1"/>
  <c r="C57" i="5"/>
  <c r="C42" i="5"/>
  <c r="D42" i="5"/>
  <c r="C27" i="5"/>
  <c r="D27" i="5"/>
  <c r="C30" i="5"/>
  <c r="D30" i="5"/>
  <c r="C29" i="5"/>
  <c r="D29" i="5"/>
  <c r="A52" i="5" l="1"/>
  <c r="F12" i="4"/>
  <c r="A37" i="5"/>
  <c r="J11" i="4"/>
  <c r="F13" i="4"/>
  <c r="F14" i="4" s="1"/>
  <c r="D52" i="5" s="1"/>
  <c r="D62" i="5" s="1"/>
  <c r="J12" i="4"/>
  <c r="B52" i="5" s="1"/>
  <c r="F7" i="4"/>
  <c r="C22" i="5" s="1"/>
  <c r="F10" i="4"/>
  <c r="C37" i="5" s="1"/>
  <c r="D37" i="5" l="1"/>
  <c r="D47" i="5" s="1"/>
  <c r="C52" i="5"/>
  <c r="B37" i="5"/>
  <c r="B22" i="5"/>
  <c r="D22" i="5"/>
  <c r="D32" i="5" s="1"/>
</calcChain>
</file>

<file path=xl/sharedStrings.xml><?xml version="1.0" encoding="utf-8"?>
<sst xmlns="http://schemas.openxmlformats.org/spreadsheetml/2006/main" count="852" uniqueCount="226">
  <si>
    <t>Project:</t>
  </si>
  <si>
    <t>Submitted by:</t>
  </si>
  <si>
    <t>Date:</t>
  </si>
  <si>
    <t>LEED NC 2009 Materials &amp; Resources Credit 5 - Regional Content</t>
  </si>
  <si>
    <t xml:space="preserve"> </t>
  </si>
  <si>
    <t>Material and Fabrication Cost:</t>
  </si>
  <si>
    <t>Project Location:</t>
  </si>
  <si>
    <t>Scrap</t>
  </si>
  <si>
    <t>Other</t>
  </si>
  <si>
    <t>Feedstock Material</t>
  </si>
  <si>
    <t>Steel Product:</t>
  </si>
  <si>
    <t>Product Tonnage:</t>
  </si>
  <si>
    <t>% (by weight) of material in final product</t>
  </si>
  <si>
    <t>Proportional Value</t>
  </si>
  <si>
    <t>Havest Location</t>
  </si>
  <si>
    <t>Feedstock Material Sourcing</t>
  </si>
  <si>
    <t>Mill Producer:</t>
  </si>
  <si>
    <t>Mill Producer Location:</t>
  </si>
  <si>
    <t>Fabricator to Project Site</t>
  </si>
  <si>
    <t>Product Transportation History in Miles</t>
  </si>
  <si>
    <t>Option 1 - Proportional:</t>
  </si>
  <si>
    <t>Percent Regional:</t>
  </si>
  <si>
    <t>Regional Contribution:</t>
  </si>
  <si>
    <t>Mill to Project Site Distance:</t>
  </si>
  <si>
    <t>Fabricator:</t>
  </si>
  <si>
    <t>RESULTS</t>
  </si>
  <si>
    <t>Option 1 - Mill Basis:</t>
  </si>
  <si>
    <t>Option 2 - Transport:</t>
  </si>
  <si>
    <t>Fabricator to Project Site Distance:</t>
  </si>
  <si>
    <t>BOF</t>
  </si>
  <si>
    <t>EAF</t>
  </si>
  <si>
    <t>% of feedstock material orignating within 500 miles of project site</t>
  </si>
  <si>
    <t>Unknown</t>
  </si>
  <si>
    <t>Percent Within 500 miles:</t>
  </si>
  <si>
    <t>Mill Producer to Secondary Producer (if any)</t>
  </si>
  <si>
    <t>Mill or Service Center to Fabricator</t>
  </si>
  <si>
    <t>Producer to Service Center (if any)</t>
  </si>
  <si>
    <t>Plate</t>
  </si>
  <si>
    <t>Deck</t>
  </si>
  <si>
    <t>Bolts</t>
  </si>
  <si>
    <t>Rail: factor=3</t>
  </si>
  <si>
    <t>Barge: factor=2</t>
  </si>
  <si>
    <t>Ship: factor=15</t>
  </si>
  <si>
    <t>Truck: factor=1</t>
  </si>
  <si>
    <t>Product</t>
  </si>
  <si>
    <t>Producer</t>
  </si>
  <si>
    <t>% Regional Content</t>
  </si>
  <si>
    <t>Regional Contribution</t>
  </si>
  <si>
    <t>EAF Material 1</t>
  </si>
  <si>
    <t>EAF Material 2</t>
  </si>
  <si>
    <t>EAF Material 3</t>
  </si>
  <si>
    <t>EAF Material 4</t>
  </si>
  <si>
    <t>EAF Material 5</t>
  </si>
  <si>
    <t>BOF Material 1</t>
  </si>
  <si>
    <t>BOF Material 2</t>
  </si>
  <si>
    <t>TOTAL</t>
  </si>
  <si>
    <t>BOF Material 3</t>
  </si>
  <si>
    <t>BOF Material 4</t>
  </si>
  <si>
    <t>BOF Material 5</t>
  </si>
  <si>
    <t>Option #1 - Method A: Proportional by Percentage Origination Radius</t>
  </si>
  <si>
    <t>Option #1 - Method B: Mill idenified as Recycling Facility</t>
  </si>
  <si>
    <t>Option #2 - Adjusted Travel Distance</t>
  </si>
  <si>
    <t>Adjusted Travel Distance</t>
  </si>
  <si>
    <t>Rev 1.0</t>
  </si>
  <si>
    <t>Fabricator Location:</t>
  </si>
  <si>
    <t>EAF Material #1 Work Sheet</t>
  </si>
  <si>
    <t>Regional Content Contribution based on location of mill</t>
  </si>
  <si>
    <t>Total</t>
  </si>
  <si>
    <t>Regional Content based on proportion of scrap orginating within 500 miles of project site</t>
  </si>
  <si>
    <t>Distance between recyling location (mill) and project site</t>
  </si>
  <si>
    <t>Adjusted Travel Distance:</t>
  </si>
  <si>
    <t>EAF Material #2 Work Sheet</t>
  </si>
  <si>
    <t>EAF Material #3 Work Sheet</t>
  </si>
  <si>
    <t>EAF Material #4 Work Sheet</t>
  </si>
  <si>
    <t>EAF Material #5 Work Sheet</t>
  </si>
  <si>
    <t>None</t>
  </si>
  <si>
    <t>Iron Ore</t>
  </si>
  <si>
    <t>Limestone</t>
  </si>
  <si>
    <t>Coke</t>
  </si>
  <si>
    <t>Havest, Extraction or Recycling Location</t>
  </si>
  <si>
    <t>Distance between harvest, extraction or recycling and project site</t>
  </si>
  <si>
    <t>BOF Material #5 Work Sheet</t>
  </si>
  <si>
    <t>BOF Material #1 Work Sheet</t>
  </si>
  <si>
    <t>Regional Content Contribution</t>
  </si>
  <si>
    <t>Total Travel Distance: Scrap</t>
  </si>
  <si>
    <t>Regional Content based on proportion of feedstock from within 500 miles of project site</t>
  </si>
  <si>
    <t>contribution</t>
  </si>
  <si>
    <t>adjusted miles</t>
  </si>
  <si>
    <t>Total Travel Distance: Iron Ore</t>
  </si>
  <si>
    <t xml:space="preserve">Total Travel Distance: Limestone </t>
  </si>
  <si>
    <t>Total Travel Distance: Coke</t>
  </si>
  <si>
    <t>Iron Ore to Mill</t>
  </si>
  <si>
    <t>Limestone to Mill</t>
  </si>
  <si>
    <t>Coke to Mill</t>
  </si>
  <si>
    <t>Scrap Rcycling Facility to Mill</t>
  </si>
  <si>
    <t>BOF Material #2 Work Sheet</t>
  </si>
  <si>
    <t>BOF Material #3 Work Sheet</t>
  </si>
  <si>
    <t>BOF Material #4 Work Sheet</t>
  </si>
  <si>
    <t>Methodology</t>
  </si>
  <si>
    <t>Option 1A - Proportional</t>
  </si>
  <si>
    <t>Option 1B - Mill as Recycling Facility</t>
  </si>
  <si>
    <t>Option 2 - Travel Distance</t>
  </si>
  <si>
    <t>All Options</t>
  </si>
  <si>
    <t>All</t>
  </si>
  <si>
    <t>1A</t>
  </si>
  <si>
    <t>1B</t>
  </si>
  <si>
    <t>Option 1A &amp; 1B</t>
  </si>
  <si>
    <t>1A &amp; 1B</t>
  </si>
  <si>
    <t>Inland Water: factor=2</t>
  </si>
  <si>
    <t>Ocean: factor=15</t>
  </si>
  <si>
    <t>Hot Rolled Shapes</t>
  </si>
  <si>
    <t>2) There are 3 methodologies for calculating regional credit</t>
  </si>
  <si>
    <t>i) the fabricator must be within 500 miles of the project site</t>
  </si>
  <si>
    <t>ii) the mill location where scrap is converted to new steel products must be within 500 miles of the project site</t>
  </si>
  <si>
    <t>i) the total adjusted distance the material travels from mill to site must be less than 500 miles</t>
  </si>
  <si>
    <t>ii) this includes mill to secondary producer to service center to fabricator to site (steps are eliminated from calculation if not used)</t>
  </si>
  <si>
    <t>iii) travel distances divided by the following factors:</t>
  </si>
  <si>
    <t>1) truck: factor=1</t>
  </si>
  <si>
    <t>3) inland water shipping: factor-=2</t>
  </si>
  <si>
    <t>2) rail: factor=3</t>
  </si>
  <si>
    <t>4) ocean shipping: factor=15</t>
  </si>
  <si>
    <t>ii) percentage of scrap collected within a 500 mile radius of the project site</t>
  </si>
  <si>
    <t>iii) mill location: city &amp; state</t>
  </si>
  <si>
    <t>a) EAF (electric arc furnace) mill producers:</t>
  </si>
  <si>
    <t>b) BOF (basic oxygen furnace) mill producers:</t>
  </si>
  <si>
    <t>i) product composition percentage for scrap, iron ore, coke, limestone and other materials</t>
  </si>
  <si>
    <t>iv) mill location: city &amp; state</t>
  </si>
  <si>
    <t>c) secondary producers (such as deck or HSS manufacturers)</t>
  </si>
  <si>
    <t>i) name and location of producer of base material</t>
  </si>
  <si>
    <t>d) service center</t>
  </si>
  <si>
    <t>ii) travel distance from base material producer to secondary producer*</t>
  </si>
  <si>
    <t>iv) if multiple methods of shipping were used the breakdown by distance and method*</t>
  </si>
  <si>
    <t>iii) method of transport (truck, rail, inland waterway or ocean shipping)*</t>
  </si>
  <si>
    <t>v) secondary producer location: city &amp; state*</t>
  </si>
  <si>
    <t>ii) travel distance from producer to service center*</t>
  </si>
  <si>
    <t xml:space="preserve">iii) method of transport (truck, rail, inland waterway or ocean shipping)* </t>
  </si>
  <si>
    <t>v) service center location: city &amp; state*</t>
  </si>
  <si>
    <t>e) fabricator</t>
  </si>
  <si>
    <t>ii) fabricator location</t>
  </si>
  <si>
    <t>iv) travel distance from service center or producer to fabricator*</t>
  </si>
  <si>
    <t>v) method of transport from mill or service center to fabricator*</t>
  </si>
  <si>
    <t>vi) if multiple methods of shipping were used the breakdown by distance and method*</t>
  </si>
  <si>
    <t>vii) travel distance from fabricator to project site*</t>
  </si>
  <si>
    <t>1) start on the "MR5 Summary" tab and enter:</t>
  </si>
  <si>
    <t>a) Project name</t>
  </si>
  <si>
    <t>b) Project Location</t>
  </si>
  <si>
    <t>c) Submitted by</t>
  </si>
  <si>
    <t>d) Date</t>
  </si>
  <si>
    <t>e) Fabricator name</t>
  </si>
  <si>
    <t>f) Fabricator Location</t>
  </si>
  <si>
    <t>g) Fabricator to Project Site Distance</t>
  </si>
  <si>
    <t>2) From the pull down box select which methodology you wish to follow:</t>
  </si>
  <si>
    <t>b) Option 1B - is based on considering the mill location as the recycling facility and determining if the mill is location is within 500 miles of the project site</t>
  </si>
  <si>
    <t>c) Option 2 - is based on the actual transport distance of the material.  It is possible that the information required or Option 2 may not be readily available.</t>
  </si>
  <si>
    <t>d) Both Option 1A and 1B</t>
  </si>
  <si>
    <t>e) All Options</t>
  </si>
  <si>
    <t>EAF Products</t>
  </si>
  <si>
    <t>BOF Products</t>
  </si>
  <si>
    <t>Product 1</t>
  </si>
  <si>
    <t>Product 2</t>
  </si>
  <si>
    <t>Product 3</t>
  </si>
  <si>
    <t>Product 4</t>
  </si>
  <si>
    <t>Product 5</t>
  </si>
  <si>
    <t>4) You must identify each of the 5 EAF and BOF products for which you are tracking regional content.  "None" must be entered in all cells for which you are not tracking a product.</t>
  </si>
  <si>
    <t>a) name of the mill producer</t>
  </si>
  <si>
    <t>b) location of the mill producer</t>
  </si>
  <si>
    <t>c) the distance from the mill to the project site in miles</t>
  </si>
  <si>
    <t>d) the tonnage of the product delivered to the project site</t>
  </si>
  <si>
    <t>e) the combined material and fabrication cost for this product as delivered to the project site.  Typically, the fabricator does not break out fabrication cost by product so it will necessary to either estimate the breakdown of the total fabrication costs (including detailing) beteen various products or simply proportioning the fabrication cost by weight</t>
  </si>
  <si>
    <t>g) percentage of scrap that originated from a 500 mile radius of the mill where the recycling of the scrap took place (obtained from mill)</t>
  </si>
  <si>
    <t>h) the percentage weight of limestone in the final product</t>
  </si>
  <si>
    <t>i) the percentage weight of coke in the final product</t>
  </si>
  <si>
    <t>j) the location where the iron ore was mined</t>
  </si>
  <si>
    <t>k) the location where the limestone was quarried</t>
  </si>
  <si>
    <t>l) the location where the coal was mined from which the coke was produced</t>
  </si>
  <si>
    <t>m) the percentage of scrap that originated from a 500 mile radius of the mill where the recycling of the scrap took place (obtained from mill)</t>
  </si>
  <si>
    <t>n) the percentage or iron ore that was mined within 500 miles of the project site</t>
  </si>
  <si>
    <t>o) the percentage of limestone that was quarried within 500 miles of the project site</t>
  </si>
  <si>
    <t>p) the percentage of coal which was converted to coke that was mined from within 500 miles of the project site</t>
  </si>
  <si>
    <t>6) EAF Sheets - enter the:</t>
  </si>
  <si>
    <t>7) For each EAF product repeat step 6 using the appropriate sheet (i.e. EAF 2, EAF 3, …)</t>
  </si>
  <si>
    <t>8) BOF Sheets - enter the:</t>
  </si>
  <si>
    <t>10) return to the "MR5 Summary' tab and review your results for accuracy, completeness and reasonableness</t>
  </si>
  <si>
    <t>11) Determine which set of results you wish to submit and select that option as the "Methodology"</t>
  </si>
  <si>
    <t>13) print your results</t>
  </si>
  <si>
    <t>(a) ALL CONTENT, SERVICES AND TRANSACTIONS ARE PROVIDED ON AN "AS-IS" and "AS AVAILABLE" BASIS. THIS APPLICATION MAY INCLUDE INACCURACIES, MISTAKES OR TYPOGRAPHICAL ERRORS. AISC DOES NOT WARRANT THAT THE CONTENT WILL BE ERROR FREE. AISC DISCLAIMS ANY AND ALL REPRESENTATIONS AND WARRANTIES, EXPRESS OR IMPLIED, INCLUDING WITHOUT LIMITATION, THE IMPLIED WARRANTIES OF MERCHANTABILITY, FITNESS FOR A PARTICULAR PURPOSE, NONINFRINGEMENT, TITLE, QUIET ENJOYMENT, DATA ACCURACY AND SYSTEM INTEGRATION.</t>
  </si>
  <si>
    <t>(b) TO THE MAXIMUM EXTENT PERMITTED BY APPLICABLE LAW, IN NO EVENT SHALL AISC OR ANY OF ITS OFFICERS, DIRECTORS, EMPLOYEES OR AGENTS BE LIABLE FOR PUNITIVE, CONSEQUENTIAL, INCIDENTAL, EXEMPLARY, INDIRECT OR SPECIAL DAMAGES (INCLUDING WITHOUT LIMITATION DAMAGES FOR LOSS OF PROFITS, REVENUES, BUSINESS, USE, DATA OR OTHER INTANGIBLES), WHETHER OR NOT SUCH DAMAGES WERE FORESEEABLE AND EVEN IF AISC HAD BEEN ADVISED OF THE POSSIBILITY OR LIKELIHOOD OF SUCH DAMAGES.</t>
  </si>
  <si>
    <t>(c) THE INFORMATION SHOULD NOT BE USED OR RELIED UPON FOR ANY SPECIFIC APPLICATION WITHOUT COMPETENT PROFESSIONAL EXAMINATION AND VERIFICATION OF ITS ACCURACY, SUITABILITY, AND APPLICABILITY BY A LICENSED PROFESSIONAL ENGINEER, DESIGNER, OR ARCHITECT. THE PUBLICATION OF THE MATERIAL CONTAINED HEREIN IS NOT INTENDED AS A REPRESENTATION OR WARRANTY ON THE PART OF AISC, ITS AFFILIATES OR ANY OTHER PERSON NAMED ON THE SITE THAT THIS INFORMATION IS SUITABLE FOR ANY GENERAL OR PARTICULAR USE OR OF FREEDOM FROM INFRINGEMENT OF ANY PATENT(s), COPYRIGHT(S), TRADE SECRET(S) OR OTHER PROPRIETARY INTEREST. ANYONE MAKING USE OF THIS INFORMATION ASSUMES ALL LIABILITY ARISING FROM SUCH USE.</t>
  </si>
  <si>
    <t>g) the percentage weight of iron ore in the final product</t>
  </si>
  <si>
    <t>i) actual recycled content including post-consumer and pre-consumer</t>
  </si>
  <si>
    <t>f) the percentage weight of scrap in the final product - this is the actual recycled content of the material (pre-consumer+post-consumer)</t>
  </si>
  <si>
    <t>% of feedstock material known to orignate within 500 miles of project site</t>
  </si>
  <si>
    <t>% of feedstock material known to originate within 500 miles of project site</t>
  </si>
  <si>
    <t>1) Reporting regional material credits require significantly more information and effort than recycled content credits</t>
  </si>
  <si>
    <t>iii) percentage of iron ore, coke and limestone mined or extracted with a 500 mile radius of the project site</t>
  </si>
  <si>
    <t>i) name and location of producer from whom the material was purchased</t>
  </si>
  <si>
    <t>i) project name and location</t>
  </si>
  <si>
    <t>iii) actual distance from fabricator to project site as the crow flies</t>
  </si>
  <si>
    <t>viii) method of transport from fabricator to project site*</t>
  </si>
  <si>
    <t>ix) if multiple methods of shipping we used the breakdown by distance and method*</t>
  </si>
  <si>
    <t>Entry Instructions (entry cells are shaded in light gray):</t>
  </si>
  <si>
    <t>a) Option 1A - is based on the proportion of scrap or other feedstock material annually collected by the producing mill from within a 500 mile radius of the project site.  This information is typically available by calling the producing mill.</t>
  </si>
  <si>
    <t>f) note: based on your selection the cells requiring data will be highlighted in light gray.  If "All Options" is selected then all data entry fields will be active and the results of each option will be displayed.  It is possible at the end of the analysis to go back and then select the preferred results, print and submit them.</t>
  </si>
  <si>
    <t>3) The spreadsheet is set up to handle a maximum of 5 EAF products and 5 BOF products.  If more than this number of products have been used on the project, it is suggested to break the project into two or more spreadsheets.</t>
  </si>
  <si>
    <t>5) For each product type you have identified, you must now enter the appropriate information on the worksheet for that product. i.e. EAF 1 or BOF 1</t>
  </si>
  <si>
    <t>h) for each step on the supply chain, enter the distance the material traveled in miles broken down by truck, rail, inland waterway and ocean shipping</t>
  </si>
  <si>
    <t>k) for each step on the supply chain including the separate flows of iron ore, limestone and coke to the producing mill, enter the distance the material traveled in miles broken down by truck, rail, inland waterway and ocean shipping</t>
  </si>
  <si>
    <t>9) for each BOF product repeat step 4 using the appropriate sheet (BOF 2, BOF 3, …)</t>
  </si>
  <si>
    <t>12) only the desired results will appear on the summary and detail worksheets - note: the data you entered that is no longer displayed is not gone - it is retained in the spreadsheet</t>
  </si>
  <si>
    <t>14) submissions should include summary sheet, applicable worksheets and backup documentation</t>
  </si>
  <si>
    <t>HSS</t>
  </si>
  <si>
    <t>6) travel distances can be determined by using the web site www.travelmath.com</t>
  </si>
  <si>
    <t>7) actual distances can be determined by using the website www.mapcrow.info</t>
  </si>
  <si>
    <t>8) travel distance and actual distance will be different</t>
  </si>
  <si>
    <t>3) if any materials do not physically flow through the fabrication facility they should be reported separately with the locaiton of final manufacture being entered as the "fabrication" location</t>
  </si>
  <si>
    <t>ii) the producer reports that percentage of their scrap or other feedstock material consumption that originates within 500 miles of the project site</t>
  </si>
  <si>
    <r>
      <t xml:space="preserve">a) The </t>
    </r>
    <r>
      <rPr>
        <i/>
        <sz val="11"/>
        <color theme="1"/>
        <rFont val="Calibri"/>
        <family val="2"/>
        <scheme val="minor"/>
      </rPr>
      <t>proportional method</t>
    </r>
    <r>
      <rPr>
        <sz val="11"/>
        <color theme="1"/>
        <rFont val="Calibri"/>
        <family val="2"/>
        <scheme val="minor"/>
      </rPr>
      <t xml:space="preserve"> where:</t>
    </r>
  </si>
  <si>
    <r>
      <t>b) The</t>
    </r>
    <r>
      <rPr>
        <i/>
        <sz val="11"/>
        <color theme="1"/>
        <rFont val="Calibri"/>
        <family val="2"/>
        <scheme val="minor"/>
      </rPr>
      <t xml:space="preserve"> mill as recycling location</t>
    </r>
    <r>
      <rPr>
        <sz val="11"/>
        <color theme="1"/>
        <rFont val="Calibri"/>
        <family val="2"/>
        <scheme val="minor"/>
      </rPr>
      <t xml:space="preserve"> where:</t>
    </r>
  </si>
  <si>
    <r>
      <t xml:space="preserve">c) The </t>
    </r>
    <r>
      <rPr>
        <i/>
        <sz val="11"/>
        <color theme="1"/>
        <rFont val="Calibri"/>
        <family val="2"/>
        <scheme val="minor"/>
      </rPr>
      <t>adjusted travel distance method</t>
    </r>
    <r>
      <rPr>
        <sz val="11"/>
        <color theme="1"/>
        <rFont val="Calibri"/>
        <family val="2"/>
        <scheme val="minor"/>
      </rPr>
      <t xml:space="preserve"> where:</t>
    </r>
  </si>
  <si>
    <r>
      <t xml:space="preserve">4) whatever methodology is followed, it </t>
    </r>
    <r>
      <rPr>
        <b/>
        <sz val="11"/>
        <color theme="1"/>
        <rFont val="Calibri"/>
        <family val="2"/>
        <scheme val="minor"/>
      </rPr>
      <t>must</t>
    </r>
    <r>
      <rPr>
        <sz val="11"/>
        <color theme="1"/>
        <rFont val="Calibri"/>
        <family val="2"/>
        <scheme val="minor"/>
      </rPr>
      <t xml:space="preserve"> be followed consistently for </t>
    </r>
    <r>
      <rPr>
        <b/>
        <sz val="11"/>
        <color theme="1"/>
        <rFont val="Calibri"/>
        <family val="2"/>
        <scheme val="minor"/>
      </rPr>
      <t>all</t>
    </r>
    <r>
      <rPr>
        <sz val="11"/>
        <color theme="1"/>
        <rFont val="Calibri"/>
        <family val="2"/>
        <scheme val="minor"/>
      </rPr>
      <t xml:space="preserve"> materials contributing to the regional content credit</t>
    </r>
  </si>
  <si>
    <t>5) this means that each entity along the supply chain must be prepared to supply the following information (* indicates information only required for adjusted travel distance method):</t>
  </si>
  <si>
    <t>General Instructions (see below for data entry instructions):</t>
  </si>
  <si>
    <t xml:space="preserve">NOTE: THE REMAINING INSTRUCTIONS BELOW ASSUME THAT THE "ALL OPTIONS" SELECTION WAS CHOSEN.  IF IT WAS NOT, THEN SOME DATA ENTRY CELLS WILL BE OMITTED </t>
  </si>
  <si>
    <t>e) the combined material and fabrication cost for this product as delivered to the project site.  Typically, the fabricator does not break out fabrication cost by product so it will necessary to either estimate the breakdown of the total fabrication costs (including detailing) between various products or simply proportioning the fabrication cost by weight</t>
  </si>
  <si>
    <t>CAUTION MUST BE EXERCISED WHEN RELYING UPON OTHER SPECIFICATIONS AND CODES DEVELOPED BY OTHER BODIES AND INCORPORATED BY REFERENCE IN THIS APPLICATION, SINCE SUCH MATERIAL MAY BE MODIFIED OR AMENDED FROM TIME TO TIME SUBSEQUENT TO POSTING. NEITHER AISC NOR ITS AFFILIATES BEAR ANY RESPONSIBILITY FOR SUCH MATERIAL.</t>
  </si>
  <si>
    <t>CAUTION MUST BE EXERCISED WHEN RELYING UPON OTHER SPECIFICATIONS AND CODES DEVELOPED BY OTHER BODIES AND INCORPORATED BY REFERENCE IN THIS APPLICATION SINCE SUCH MATERIAL MAY BE MODIFIED OR AMENDED FROM TIME TO TIME SUBSEQUENT TO POSTING. NEITHER AISC NOR ITS AFFILIATES BEAR ANY RESPONSIBILITY FOR SUCH MATERIAL.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</si>
</sst>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
    <numFmt numFmtId="166" formatCode="&quot;$&quot;#,##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2" fillId="0" borderId="0" xfId="0" applyFont="1" applyAlignment="1">
      <alignment horizontal="center"/>
    </xf>
    <xf numFmtId="0" fontId="1" fillId="0" borderId="0" xfId="0" applyFont="1"/>
    <xf numFmtId="0" fontId="1" fillId="0" borderId="0" xfId="0" applyFont="1" applyAlignment="1"/>
    <xf numFmtId="0" fontId="0" fillId="0" borderId="0" xfId="0" applyAlignment="1" applyProtection="1">
      <protection locked="0"/>
    </xf>
    <xf numFmtId="0" fontId="0" fillId="0" borderId="0" xfId="0" applyAlignment="1">
      <alignment wrapText="1"/>
    </xf>
    <xf numFmtId="0" fontId="1" fillId="0" borderId="0" xfId="0" applyFont="1" applyAlignment="1">
      <alignment wrapText="1"/>
    </xf>
    <xf numFmtId="164" fontId="0" fillId="0" borderId="0" xfId="0" applyNumberFormat="1" applyFill="1" applyAlignment="1" applyProtection="1">
      <alignment horizontal="center"/>
      <protection locked="0"/>
    </xf>
    <xf numFmtId="0" fontId="1" fillId="0" borderId="0" xfId="0" applyFont="1" applyAlignment="1">
      <alignment horizontal="center"/>
    </xf>
    <xf numFmtId="0" fontId="1" fillId="0" borderId="1" xfId="0" applyFont="1" applyBorder="1" applyAlignment="1">
      <alignment horizontal="center" wrapText="1"/>
    </xf>
    <xf numFmtId="0" fontId="1" fillId="0" borderId="1" xfId="0" applyFont="1" applyBorder="1" applyAlignment="1"/>
    <xf numFmtId="0" fontId="1" fillId="0" borderId="1" xfId="0" applyFont="1" applyBorder="1" applyAlignment="1">
      <alignment horizontal="center"/>
    </xf>
    <xf numFmtId="0" fontId="1" fillId="0" borderId="0" xfId="0" applyFont="1" applyAlignment="1" applyProtection="1">
      <protection locked="0"/>
    </xf>
    <xf numFmtId="165" fontId="1" fillId="0" borderId="0" xfId="0" applyNumberFormat="1" applyFont="1" applyAlignment="1">
      <alignment horizontal="left"/>
    </xf>
    <xf numFmtId="164" fontId="1" fillId="0" borderId="0" xfId="0" applyNumberFormat="1" applyFont="1" applyAlignment="1">
      <alignment horizontal="left"/>
    </xf>
    <xf numFmtId="165" fontId="0" fillId="0" borderId="1" xfId="0" applyNumberFormat="1" applyBorder="1" applyAlignment="1">
      <alignment horizontal="center"/>
    </xf>
    <xf numFmtId="0" fontId="0" fillId="0" borderId="1" xfId="0" applyFill="1" applyBorder="1" applyAlignment="1">
      <alignment horizontal="center"/>
    </xf>
    <xf numFmtId="165" fontId="0" fillId="0" borderId="1" xfId="0" applyNumberFormat="1" applyFill="1" applyBorder="1" applyAlignment="1">
      <alignment horizontal="center"/>
    </xf>
    <xf numFmtId="0" fontId="1" fillId="0" borderId="2" xfId="0" applyFont="1" applyBorder="1" applyAlignment="1"/>
    <xf numFmtId="165" fontId="0" fillId="0" borderId="0" xfId="0" applyNumberFormat="1"/>
    <xf numFmtId="0" fontId="1" fillId="0" borderId="0" xfId="0" applyFont="1" applyAlignment="1">
      <alignment horizontal="left" indent="5"/>
    </xf>
    <xf numFmtId="0" fontId="3" fillId="0" borderId="0" xfId="0" applyFont="1" applyAlignment="1">
      <alignment horizontal="center"/>
    </xf>
    <xf numFmtId="14" fontId="0" fillId="2" borderId="0" xfId="0" applyNumberFormat="1" applyFill="1" applyAlignment="1" applyProtection="1">
      <alignment horizontal="center"/>
      <protection locked="0"/>
    </xf>
    <xf numFmtId="0" fontId="0" fillId="0" borderId="0" xfId="0" applyAlignment="1">
      <alignment horizontal="left"/>
    </xf>
    <xf numFmtId="0" fontId="0" fillId="0" borderId="0" xfId="0" applyAlignment="1">
      <alignment horizontal="left"/>
    </xf>
    <xf numFmtId="0" fontId="0" fillId="0" borderId="0" xfId="0" applyAlignment="1"/>
    <xf numFmtId="0" fontId="0" fillId="2" borderId="0" xfId="0" applyFill="1" applyAlignment="1" applyProtection="1">
      <alignment horizontal="center"/>
      <protection locked="0"/>
    </xf>
    <xf numFmtId="0" fontId="0" fillId="0" borderId="0" xfId="0" applyFill="1" applyAlignment="1">
      <alignment horizontal="center"/>
    </xf>
    <xf numFmtId="0" fontId="0" fillId="0" borderId="1" xfId="0" applyBorder="1"/>
    <xf numFmtId="0" fontId="4" fillId="0" borderId="0" xfId="0" applyFont="1" applyAlignment="1">
      <alignment horizontal="left"/>
    </xf>
    <xf numFmtId="14" fontId="0" fillId="0" borderId="0" xfId="0" applyNumberFormat="1" applyFill="1" applyAlignment="1" applyProtection="1">
      <alignment horizontal="left"/>
      <protection locked="0"/>
    </xf>
    <xf numFmtId="0" fontId="1" fillId="0" borderId="0" xfId="0" applyFont="1" applyFill="1" applyAlignment="1"/>
    <xf numFmtId="0" fontId="0" fillId="0" borderId="0" xfId="0" applyFill="1" applyAlignment="1" applyProtection="1">
      <alignment horizontal="left"/>
      <protection locked="0"/>
    </xf>
    <xf numFmtId="0" fontId="1" fillId="0" borderId="1" xfId="0" applyFont="1" applyFill="1" applyBorder="1" applyAlignment="1">
      <alignment horizontal="center"/>
    </xf>
    <xf numFmtId="164" fontId="0" fillId="0" borderId="1" xfId="0" applyNumberFormat="1" applyBorder="1" applyAlignment="1">
      <alignment horizontal="center"/>
    </xf>
    <xf numFmtId="1" fontId="0" fillId="0" borderId="1" xfId="0" applyNumberFormat="1" applyBorder="1"/>
    <xf numFmtId="165" fontId="0" fillId="0" borderId="0" xfId="0" applyNumberFormat="1" applyAlignment="1">
      <alignment horizontal="left"/>
    </xf>
    <xf numFmtId="0" fontId="1" fillId="0" borderId="1" xfId="0" applyFont="1" applyBorder="1" applyAlignment="1">
      <alignment wrapText="1"/>
    </xf>
    <xf numFmtId="0" fontId="0" fillId="0" borderId="0" xfId="0" applyBorder="1"/>
    <xf numFmtId="166" fontId="0" fillId="0" borderId="1" xfId="0" applyNumberFormat="1" applyBorder="1" applyAlignment="1">
      <alignment horizontal="center"/>
    </xf>
    <xf numFmtId="0" fontId="0" fillId="0" borderId="1" xfId="0" applyBorder="1" applyAlignment="1">
      <alignment horizontal="center"/>
    </xf>
    <xf numFmtId="1" fontId="1" fillId="0" borderId="0" xfId="0" applyNumberFormat="1" applyFont="1" applyAlignment="1">
      <alignment horizontal="left"/>
    </xf>
    <xf numFmtId="165" fontId="0" fillId="0" borderId="0" xfId="0" applyNumberFormat="1" applyFill="1" applyAlignment="1">
      <alignment horizontal="center"/>
    </xf>
    <xf numFmtId="166" fontId="0" fillId="0" borderId="1" xfId="0" applyNumberFormat="1" applyFill="1" applyBorder="1" applyAlignment="1">
      <alignment horizontal="center"/>
    </xf>
    <xf numFmtId="0" fontId="1" fillId="0" borderId="1" xfId="0" applyFont="1" applyBorder="1"/>
    <xf numFmtId="166" fontId="1" fillId="0" borderId="1" xfId="0" applyNumberFormat="1" applyFont="1" applyBorder="1" applyAlignment="1">
      <alignment horizontal="center"/>
    </xf>
    <xf numFmtId="164" fontId="0" fillId="0" borderId="0" xfId="0" applyNumberFormat="1" applyFill="1" applyBorder="1" applyAlignment="1" applyProtection="1">
      <alignment horizontal="center"/>
      <protection locked="0"/>
    </xf>
    <xf numFmtId="0" fontId="1" fillId="0" borderId="0" xfId="0" applyFont="1" applyBorder="1"/>
    <xf numFmtId="0" fontId="1" fillId="0" borderId="1" xfId="0" applyFont="1" applyFill="1" applyBorder="1" applyAlignment="1">
      <alignment horizontal="center" wrapText="1"/>
    </xf>
    <xf numFmtId="0" fontId="1" fillId="0" borderId="0" xfId="0" applyFont="1" applyAlignment="1">
      <alignment horizontal="right"/>
    </xf>
    <xf numFmtId="0" fontId="1" fillId="0" borderId="0" xfId="0" applyFont="1" applyFill="1" applyAlignment="1" applyProtection="1">
      <alignment horizontal="center"/>
      <protection locked="0"/>
    </xf>
    <xf numFmtId="0" fontId="0" fillId="0" borderId="0" xfId="0" applyFill="1"/>
    <xf numFmtId="0" fontId="5" fillId="0" borderId="0" xfId="0" applyFont="1" applyAlignment="1">
      <alignment wrapText="1"/>
    </xf>
    <xf numFmtId="166" fontId="0" fillId="2" borderId="0" xfId="0" applyNumberFormat="1" applyFill="1" applyAlignment="1" applyProtection="1">
      <alignment horizontal="center"/>
      <protection locked="0"/>
    </xf>
    <xf numFmtId="165"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Fill="1" applyAlignment="1" applyProtection="1">
      <alignment horizontal="center"/>
    </xf>
    <xf numFmtId="14" fontId="0" fillId="0" borderId="0" xfId="0" applyNumberFormat="1" applyFill="1" applyAlignment="1" applyProtection="1">
      <alignment horizontal="left"/>
    </xf>
    <xf numFmtId="0" fontId="1" fillId="0" borderId="0" xfId="0" applyFont="1" applyAlignment="1" applyProtection="1">
      <alignment horizontal="left" indent="4"/>
    </xf>
    <xf numFmtId="0" fontId="0" fillId="0" borderId="0" xfId="0" applyAlignment="1" applyProtection="1"/>
    <xf numFmtId="0" fontId="0" fillId="0" borderId="0" xfId="0" applyProtection="1"/>
    <xf numFmtId="0" fontId="1" fillId="0" borderId="0" xfId="0" applyFont="1" applyAlignment="1" applyProtection="1">
      <alignment horizontal="left" indent="5"/>
    </xf>
    <xf numFmtId="0" fontId="1" fillId="0" borderId="0" xfId="0" applyFont="1" applyAlignment="1" applyProtection="1"/>
    <xf numFmtId="0" fontId="1" fillId="0" borderId="0" xfId="0" applyFont="1" applyProtection="1"/>
    <xf numFmtId="165" fontId="1" fillId="0" borderId="0" xfId="0" applyNumberFormat="1" applyFont="1" applyAlignment="1" applyProtection="1">
      <alignment horizontal="left"/>
    </xf>
    <xf numFmtId="164" fontId="1" fillId="0" borderId="0" xfId="0" applyNumberFormat="1" applyFont="1" applyAlignment="1" applyProtection="1">
      <alignment horizontal="left"/>
    </xf>
    <xf numFmtId="1" fontId="1" fillId="0" borderId="0" xfId="0" applyNumberFormat="1" applyFont="1" applyAlignment="1" applyProtection="1">
      <alignment horizontal="left"/>
    </xf>
    <xf numFmtId="0" fontId="2" fillId="0" borderId="0" xfId="0" applyFont="1" applyAlignment="1" applyProtection="1">
      <alignment horizontal="center"/>
    </xf>
    <xf numFmtId="0" fontId="0" fillId="0" borderId="0" xfId="0" applyFill="1" applyProtection="1"/>
    <xf numFmtId="164" fontId="0" fillId="0" borderId="0" xfId="0" applyNumberFormat="1" applyFill="1" applyAlignment="1" applyProtection="1">
      <alignment horizontal="center"/>
    </xf>
    <xf numFmtId="0" fontId="0" fillId="0" borderId="0" xfId="0" applyAlignment="1" applyProtection="1">
      <alignment wrapText="1"/>
    </xf>
    <xf numFmtId="0" fontId="1" fillId="0" borderId="1" xfId="0" applyFont="1" applyBorder="1" applyAlignment="1" applyProtection="1"/>
    <xf numFmtId="0" fontId="1" fillId="0" borderId="1" xfId="0" applyFont="1" applyBorder="1" applyAlignment="1" applyProtection="1">
      <alignment horizontal="center" wrapText="1"/>
    </xf>
    <xf numFmtId="0" fontId="1" fillId="0" borderId="1" xfId="0" applyFont="1" applyFill="1" applyBorder="1" applyAlignment="1" applyProtection="1">
      <alignment horizontal="center" wrapText="1"/>
    </xf>
    <xf numFmtId="166" fontId="0" fillId="0" borderId="1" xfId="0" applyNumberFormat="1" applyFill="1" applyBorder="1" applyAlignment="1" applyProtection="1">
      <alignment horizontal="center"/>
    </xf>
    <xf numFmtId="0" fontId="0" fillId="0" borderId="1" xfId="0" applyFill="1" applyBorder="1" applyAlignment="1" applyProtection="1">
      <alignment horizontal="center"/>
    </xf>
    <xf numFmtId="0" fontId="0" fillId="0" borderId="1" xfId="0"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pplyProtection="1">
      <alignment horizontal="center"/>
    </xf>
    <xf numFmtId="0" fontId="1" fillId="0" borderId="0" xfId="0" applyFont="1" applyAlignment="1" applyProtection="1">
      <alignment horizontal="center"/>
    </xf>
    <xf numFmtId="0" fontId="1" fillId="0" borderId="1" xfId="0" applyFont="1" applyBorder="1" applyAlignment="1" applyProtection="1">
      <alignment horizontal="center"/>
    </xf>
    <xf numFmtId="0" fontId="1" fillId="0" borderId="2" xfId="0" applyFont="1" applyBorder="1" applyAlignment="1" applyProtection="1"/>
    <xf numFmtId="165" fontId="0" fillId="0" borderId="0" xfId="0" applyNumberFormat="1" applyFill="1" applyAlignment="1" applyProtection="1">
      <alignment horizontal="center"/>
    </xf>
    <xf numFmtId="0" fontId="0" fillId="2" borderId="1" xfId="0" applyFill="1" applyBorder="1" applyAlignment="1" applyProtection="1">
      <alignment horizontal="center"/>
    </xf>
    <xf numFmtId="0" fontId="1" fillId="0" borderId="0" xfId="0" applyFont="1" applyAlignment="1" applyProtection="1">
      <alignment wrapText="1"/>
    </xf>
    <xf numFmtId="0" fontId="0" fillId="0" borderId="0" xfId="0" applyAlignment="1" applyProtection="1">
      <alignment horizontal="left"/>
    </xf>
    <xf numFmtId="0" fontId="1" fillId="0" borderId="0" xfId="0" applyFont="1" applyFill="1" applyAlignment="1" applyProtection="1"/>
    <xf numFmtId="0" fontId="1" fillId="0" borderId="1" xfId="0" applyFont="1" applyBorder="1" applyAlignment="1" applyProtection="1">
      <alignment wrapText="1"/>
    </xf>
    <xf numFmtId="164" fontId="0" fillId="0" borderId="1" xfId="0" applyNumberFormat="1" applyBorder="1" applyAlignment="1" applyProtection="1">
      <alignment horizontal="center"/>
    </xf>
    <xf numFmtId="0" fontId="1" fillId="0" borderId="1" xfId="0" applyFont="1" applyFill="1" applyBorder="1" applyAlignment="1" applyProtection="1">
      <alignment horizontal="center"/>
    </xf>
    <xf numFmtId="0" fontId="0" fillId="0" borderId="1" xfId="0" applyBorder="1" applyProtection="1"/>
    <xf numFmtId="165" fontId="0" fillId="0" borderId="0" xfId="0" applyNumberFormat="1" applyAlignment="1" applyProtection="1">
      <alignment horizontal="left"/>
    </xf>
    <xf numFmtId="165" fontId="0" fillId="0" borderId="0" xfId="0" applyNumberFormat="1" applyProtection="1"/>
    <xf numFmtId="1" fontId="0" fillId="0" borderId="1" xfId="0" applyNumberFormat="1" applyBorder="1" applyProtection="1"/>
    <xf numFmtId="164" fontId="0" fillId="0" borderId="4" xfId="0" applyNumberFormat="1" applyBorder="1" applyAlignment="1" applyProtection="1">
      <alignment horizontal="center"/>
    </xf>
    <xf numFmtId="1" fontId="0" fillId="0" borderId="1" xfId="0" applyNumberFormat="1" applyFill="1" applyBorder="1" applyProtection="1"/>
    <xf numFmtId="0" fontId="0" fillId="3" borderId="1" xfId="0" applyFill="1" applyBorder="1" applyProtection="1"/>
    <xf numFmtId="1" fontId="0" fillId="3" borderId="1" xfId="0" applyNumberFormat="1" applyFill="1" applyBorder="1" applyProtection="1"/>
    <xf numFmtId="166" fontId="0" fillId="0" borderId="1" xfId="0" applyNumberFormat="1" applyFill="1" applyBorder="1" applyProtection="1"/>
    <xf numFmtId="166" fontId="0" fillId="0" borderId="1" xfId="0" applyNumberFormat="1" applyBorder="1" applyProtection="1"/>
    <xf numFmtId="0" fontId="0" fillId="0" borderId="0" xfId="0" applyAlignment="1">
      <alignment wrapText="1"/>
    </xf>
    <xf numFmtId="0" fontId="5" fillId="0" borderId="0" xfId="0" applyFont="1" applyAlignment="1">
      <alignment wrapText="1"/>
    </xf>
    <xf numFmtId="0" fontId="1" fillId="0" borderId="0" xfId="0" applyFont="1" applyAlignment="1">
      <alignment horizontal="left" wrapText="1"/>
    </xf>
    <xf numFmtId="49" fontId="0" fillId="0" borderId="0" xfId="0" applyNumberFormat="1" applyAlignment="1">
      <alignment wrapText="1"/>
    </xf>
    <xf numFmtId="0" fontId="0" fillId="2" borderId="0" xfId="0" applyFill="1" applyAlignment="1" applyProtection="1">
      <alignment horizontal="left"/>
      <protection locked="0"/>
    </xf>
    <xf numFmtId="0" fontId="0" fillId="0" borderId="0" xfId="0" applyAlignment="1" applyProtection="1">
      <protection locked="0"/>
    </xf>
    <xf numFmtId="0" fontId="2" fillId="0" borderId="0" xfId="0" applyFont="1" applyAlignment="1">
      <alignment horizontal="center"/>
    </xf>
    <xf numFmtId="0" fontId="0" fillId="2" borderId="0" xfId="0" applyFill="1" applyAlignment="1" applyProtection="1">
      <protection locked="0"/>
    </xf>
    <xf numFmtId="0" fontId="0" fillId="0" borderId="0" xfId="0" applyAlignment="1" applyProtection="1">
      <alignment horizontal="left"/>
      <protection locked="0"/>
    </xf>
    <xf numFmtId="0" fontId="1" fillId="0" borderId="5" xfId="0" applyFont="1" applyBorder="1" applyAlignment="1"/>
    <xf numFmtId="0" fontId="0" fillId="0" borderId="6" xfId="0" applyBorder="1" applyAlignment="1"/>
    <xf numFmtId="0" fontId="1" fillId="0" borderId="1" xfId="0" applyFont="1" applyBorder="1" applyAlignment="1"/>
    <xf numFmtId="0" fontId="1" fillId="0" borderId="2" xfId="0" applyFont="1" applyBorder="1" applyAlignment="1"/>
    <xf numFmtId="0" fontId="0" fillId="0" borderId="3" xfId="0" applyBorder="1" applyAlignment="1"/>
    <xf numFmtId="0" fontId="0" fillId="0" borderId="0" xfId="0" applyFill="1" applyAlignment="1" applyProtection="1">
      <alignment horizontal="left"/>
      <protection locked="0"/>
    </xf>
    <xf numFmtId="0" fontId="0" fillId="0" borderId="0" xfId="0" applyFill="1" applyAlignment="1">
      <alignment horizontal="left"/>
    </xf>
    <xf numFmtId="0" fontId="0" fillId="0" borderId="0" xfId="0" applyAlignment="1"/>
    <xf numFmtId="0" fontId="0" fillId="0" borderId="0" xfId="0" applyFill="1" applyAlignment="1" applyProtection="1"/>
    <xf numFmtId="0" fontId="0" fillId="0" borderId="0" xfId="0" applyFill="1" applyAlignment="1" applyProtection="1">
      <protection locked="0"/>
    </xf>
    <xf numFmtId="0" fontId="1" fillId="0" borderId="1" xfId="0" applyFont="1" applyBorder="1" applyAlignment="1" applyProtection="1"/>
    <xf numFmtId="0" fontId="1" fillId="0" borderId="2" xfId="0" applyFont="1" applyBorder="1" applyAlignment="1" applyProtection="1"/>
    <xf numFmtId="0" fontId="0" fillId="0" borderId="1" xfId="0" applyBorder="1" applyAlignment="1" applyProtection="1"/>
    <xf numFmtId="0" fontId="0" fillId="0" borderId="3" xfId="0" applyBorder="1" applyAlignment="1" applyProtection="1"/>
    <xf numFmtId="0" fontId="0" fillId="0" borderId="0" xfId="0" applyFill="1" applyAlignment="1" applyProtection="1">
      <alignment horizontal="left"/>
    </xf>
    <xf numFmtId="0" fontId="0" fillId="0" borderId="0" xfId="0" applyAlignment="1" applyProtection="1"/>
    <xf numFmtId="0" fontId="2" fillId="0" borderId="0" xfId="0" applyFont="1" applyAlignment="1" applyProtection="1">
      <alignment horizontal="center"/>
    </xf>
    <xf numFmtId="0" fontId="1" fillId="0" borderId="5" xfId="0" applyFont="1" applyBorder="1" applyAlignment="1" applyProtection="1"/>
    <xf numFmtId="0" fontId="0" fillId="0" borderId="6" xfId="0" applyBorder="1" applyAlignment="1" applyProtection="1"/>
  </cellXfs>
  <cellStyles count="1">
    <cellStyle name="Normal" xfId="0" builtinId="0"/>
  </cellStyles>
  <dxfs count="231">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1"/>
        </patternFill>
      </fill>
    </dxf>
    <dxf>
      <font>
        <color theme="0"/>
      </font>
      <fill>
        <patternFill>
          <fgColor theme="0"/>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ill>
        <patternFill>
          <bgColor theme="1"/>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tabSelected="1" workbookViewId="0">
      <selection activeCell="N1" sqref="N1"/>
    </sheetView>
  </sheetViews>
  <sheetFormatPr defaultRowHeight="14.4" x14ac:dyDescent="0.3"/>
  <sheetData>
    <row r="1" spans="1:15" x14ac:dyDescent="0.3">
      <c r="A1" s="2" t="s">
        <v>221</v>
      </c>
    </row>
    <row r="2" spans="1:15" x14ac:dyDescent="0.3">
      <c r="B2" t="s">
        <v>193</v>
      </c>
    </row>
    <row r="3" spans="1:15" x14ac:dyDescent="0.3">
      <c r="B3" t="s">
        <v>111</v>
      </c>
    </row>
    <row r="4" spans="1:15" ht="15" x14ac:dyDescent="0.25">
      <c r="C4" t="s">
        <v>216</v>
      </c>
    </row>
    <row r="5" spans="1:15" x14ac:dyDescent="0.3">
      <c r="D5" t="s">
        <v>112</v>
      </c>
    </row>
    <row r="6" spans="1:15" ht="30" customHeight="1" x14ac:dyDescent="0.25">
      <c r="D6" s="100" t="s">
        <v>215</v>
      </c>
      <c r="E6" s="100"/>
      <c r="F6" s="100"/>
      <c r="G6" s="100"/>
      <c r="H6" s="100"/>
      <c r="I6" s="100"/>
      <c r="J6" s="100"/>
      <c r="K6" s="100"/>
      <c r="L6" s="100"/>
      <c r="M6" s="100"/>
      <c r="N6" s="100"/>
      <c r="O6" s="100"/>
    </row>
    <row r="7" spans="1:15" ht="15" x14ac:dyDescent="0.25">
      <c r="C7" t="s">
        <v>217</v>
      </c>
    </row>
    <row r="8" spans="1:15" x14ac:dyDescent="0.3">
      <c r="D8" t="s">
        <v>112</v>
      </c>
    </row>
    <row r="9" spans="1:15" x14ac:dyDescent="0.3">
      <c r="D9" t="s">
        <v>113</v>
      </c>
    </row>
    <row r="10" spans="1:15" ht="15" x14ac:dyDescent="0.25">
      <c r="C10" t="s">
        <v>218</v>
      </c>
    </row>
    <row r="11" spans="1:15" x14ac:dyDescent="0.3">
      <c r="D11" t="s">
        <v>114</v>
      </c>
    </row>
    <row r="12" spans="1:15" ht="12.6" customHeight="1" x14ac:dyDescent="0.3">
      <c r="D12" t="s">
        <v>115</v>
      </c>
    </row>
    <row r="13" spans="1:15" x14ac:dyDescent="0.3">
      <c r="D13" t="s">
        <v>116</v>
      </c>
    </row>
    <row r="14" spans="1:15" x14ac:dyDescent="0.3">
      <c r="E14" t="s">
        <v>117</v>
      </c>
    </row>
    <row r="15" spans="1:15" x14ac:dyDescent="0.3">
      <c r="E15" t="s">
        <v>119</v>
      </c>
    </row>
    <row r="16" spans="1:15" x14ac:dyDescent="0.3">
      <c r="E16" t="s">
        <v>118</v>
      </c>
    </row>
    <row r="17" spans="2:15" x14ac:dyDescent="0.3">
      <c r="E17" t="s">
        <v>120</v>
      </c>
    </row>
    <row r="18" spans="2:15" ht="27.6" customHeight="1" x14ac:dyDescent="0.3">
      <c r="B18" s="100" t="s">
        <v>214</v>
      </c>
      <c r="C18" s="100"/>
      <c r="D18" s="100"/>
      <c r="E18" s="100"/>
      <c r="F18" s="100"/>
      <c r="G18" s="100"/>
      <c r="H18" s="100"/>
      <c r="I18" s="100"/>
      <c r="J18" s="100"/>
      <c r="K18" s="100"/>
      <c r="L18" s="100"/>
      <c r="M18" s="100"/>
      <c r="N18" s="100"/>
      <c r="O18" s="100"/>
    </row>
    <row r="19" spans="2:15" x14ac:dyDescent="0.3">
      <c r="B19" t="s">
        <v>219</v>
      </c>
    </row>
    <row r="20" spans="2:15" ht="30" customHeight="1" x14ac:dyDescent="0.3">
      <c r="B20" s="103" t="s">
        <v>220</v>
      </c>
      <c r="C20" s="103"/>
      <c r="D20" s="103"/>
      <c r="E20" s="103"/>
      <c r="F20" s="103"/>
      <c r="G20" s="103"/>
      <c r="H20" s="103"/>
      <c r="I20" s="103"/>
      <c r="J20" s="103"/>
      <c r="K20" s="103"/>
      <c r="L20" s="103"/>
      <c r="M20" s="103"/>
      <c r="N20" s="103"/>
      <c r="O20" s="103"/>
    </row>
    <row r="21" spans="2:15" x14ac:dyDescent="0.3">
      <c r="C21" t="s">
        <v>123</v>
      </c>
    </row>
    <row r="22" spans="2:15" x14ac:dyDescent="0.3">
      <c r="D22" t="s">
        <v>189</v>
      </c>
    </row>
    <row r="23" spans="2:15" x14ac:dyDescent="0.3">
      <c r="D23" t="s">
        <v>121</v>
      </c>
    </row>
    <row r="24" spans="2:15" x14ac:dyDescent="0.3">
      <c r="D24" t="s">
        <v>122</v>
      </c>
    </row>
    <row r="25" spans="2:15" x14ac:dyDescent="0.3">
      <c r="C25" t="s">
        <v>124</v>
      </c>
    </row>
    <row r="26" spans="2:15" x14ac:dyDescent="0.3">
      <c r="D26" t="s">
        <v>125</v>
      </c>
    </row>
    <row r="27" spans="2:15" x14ac:dyDescent="0.3">
      <c r="D27" t="s">
        <v>121</v>
      </c>
    </row>
    <row r="28" spans="2:15" x14ac:dyDescent="0.3">
      <c r="D28" t="s">
        <v>194</v>
      </c>
    </row>
    <row r="29" spans="2:15" x14ac:dyDescent="0.3">
      <c r="D29" t="s">
        <v>126</v>
      </c>
    </row>
    <row r="30" spans="2:15" x14ac:dyDescent="0.3">
      <c r="C30" t="s">
        <v>127</v>
      </c>
    </row>
    <row r="31" spans="2:15" x14ac:dyDescent="0.3">
      <c r="D31" t="s">
        <v>128</v>
      </c>
    </row>
    <row r="32" spans="2:15" x14ac:dyDescent="0.3">
      <c r="D32" t="s">
        <v>130</v>
      </c>
    </row>
    <row r="33" spans="3:4" x14ac:dyDescent="0.3">
      <c r="D33" t="s">
        <v>132</v>
      </c>
    </row>
    <row r="34" spans="3:4" x14ac:dyDescent="0.3">
      <c r="D34" t="s">
        <v>131</v>
      </c>
    </row>
    <row r="35" spans="3:4" x14ac:dyDescent="0.3">
      <c r="D35" t="s">
        <v>133</v>
      </c>
    </row>
    <row r="36" spans="3:4" x14ac:dyDescent="0.3">
      <c r="C36" t="s">
        <v>129</v>
      </c>
    </row>
    <row r="37" spans="3:4" x14ac:dyDescent="0.3">
      <c r="D37" t="s">
        <v>195</v>
      </c>
    </row>
    <row r="38" spans="3:4" x14ac:dyDescent="0.3">
      <c r="D38" t="s">
        <v>134</v>
      </c>
    </row>
    <row r="39" spans="3:4" x14ac:dyDescent="0.3">
      <c r="D39" t="s">
        <v>135</v>
      </c>
    </row>
    <row r="40" spans="3:4" x14ac:dyDescent="0.3">
      <c r="D40" t="s">
        <v>131</v>
      </c>
    </row>
    <row r="41" spans="3:4" x14ac:dyDescent="0.3">
      <c r="D41" t="s">
        <v>136</v>
      </c>
    </row>
    <row r="42" spans="3:4" x14ac:dyDescent="0.3">
      <c r="C42" t="s">
        <v>137</v>
      </c>
    </row>
    <row r="43" spans="3:4" x14ac:dyDescent="0.3">
      <c r="D43" t="s">
        <v>196</v>
      </c>
    </row>
    <row r="44" spans="3:4" x14ac:dyDescent="0.3">
      <c r="D44" t="s">
        <v>138</v>
      </c>
    </row>
    <row r="45" spans="3:4" x14ac:dyDescent="0.3">
      <c r="D45" t="s">
        <v>197</v>
      </c>
    </row>
    <row r="46" spans="3:4" x14ac:dyDescent="0.3">
      <c r="D46" t="s">
        <v>139</v>
      </c>
    </row>
    <row r="47" spans="3:4" x14ac:dyDescent="0.3">
      <c r="D47" t="s">
        <v>140</v>
      </c>
    </row>
    <row r="48" spans="3:4" x14ac:dyDescent="0.3">
      <c r="D48" t="s">
        <v>141</v>
      </c>
    </row>
    <row r="49" spans="1:4" x14ac:dyDescent="0.3">
      <c r="D49" t="s">
        <v>142</v>
      </c>
    </row>
    <row r="50" spans="1:4" x14ac:dyDescent="0.3">
      <c r="D50" t="s">
        <v>198</v>
      </c>
    </row>
    <row r="51" spans="1:4" x14ac:dyDescent="0.3">
      <c r="D51" t="s">
        <v>199</v>
      </c>
    </row>
    <row r="52" spans="1:4" x14ac:dyDescent="0.3">
      <c r="B52" t="s">
        <v>211</v>
      </c>
    </row>
    <row r="53" spans="1:4" x14ac:dyDescent="0.3">
      <c r="B53" t="s">
        <v>212</v>
      </c>
    </row>
    <row r="54" spans="1:4" x14ac:dyDescent="0.3">
      <c r="B54" t="s">
        <v>213</v>
      </c>
    </row>
    <row r="56" spans="1:4" x14ac:dyDescent="0.3">
      <c r="A56" s="2" t="s">
        <v>200</v>
      </c>
    </row>
    <row r="57" spans="1:4" x14ac:dyDescent="0.3">
      <c r="B57" t="s">
        <v>143</v>
      </c>
    </row>
    <row r="58" spans="1:4" x14ac:dyDescent="0.3">
      <c r="C58" t="s">
        <v>144</v>
      </c>
    </row>
    <row r="59" spans="1:4" x14ac:dyDescent="0.3">
      <c r="C59" t="s">
        <v>145</v>
      </c>
    </row>
    <row r="60" spans="1:4" x14ac:dyDescent="0.3">
      <c r="C60" t="s">
        <v>146</v>
      </c>
    </row>
    <row r="61" spans="1:4" x14ac:dyDescent="0.3">
      <c r="C61" t="s">
        <v>147</v>
      </c>
    </row>
    <row r="62" spans="1:4" x14ac:dyDescent="0.3">
      <c r="C62" t="s">
        <v>148</v>
      </c>
    </row>
    <row r="63" spans="1:4" x14ac:dyDescent="0.3">
      <c r="C63" t="s">
        <v>149</v>
      </c>
    </row>
    <row r="64" spans="1:4" x14ac:dyDescent="0.3">
      <c r="C64" t="s">
        <v>150</v>
      </c>
    </row>
    <row r="65" spans="1:15" x14ac:dyDescent="0.3">
      <c r="B65" t="s">
        <v>151</v>
      </c>
    </row>
    <row r="66" spans="1:15" ht="28.95" customHeight="1" x14ac:dyDescent="0.3">
      <c r="C66" s="100" t="s">
        <v>201</v>
      </c>
      <c r="D66" s="100"/>
      <c r="E66" s="100"/>
      <c r="F66" s="100"/>
      <c r="G66" s="100"/>
      <c r="H66" s="100"/>
      <c r="I66" s="100"/>
      <c r="J66" s="100"/>
      <c r="K66" s="100"/>
      <c r="L66" s="100"/>
      <c r="M66" s="100"/>
      <c r="N66" s="100"/>
      <c r="O66" s="100"/>
    </row>
    <row r="67" spans="1:15" ht="29.4" customHeight="1" x14ac:dyDescent="0.3">
      <c r="C67" s="100" t="s">
        <v>152</v>
      </c>
      <c r="D67" s="100"/>
      <c r="E67" s="100"/>
      <c r="F67" s="100"/>
      <c r="G67" s="100"/>
      <c r="H67" s="100"/>
      <c r="I67" s="100"/>
      <c r="J67" s="100"/>
      <c r="K67" s="100"/>
      <c r="L67" s="100"/>
      <c r="M67" s="100"/>
      <c r="N67" s="100"/>
      <c r="O67" s="100"/>
    </row>
    <row r="68" spans="1:15" ht="29.4" customHeight="1" x14ac:dyDescent="0.3">
      <c r="C68" s="100" t="s">
        <v>153</v>
      </c>
      <c r="D68" s="100"/>
      <c r="E68" s="100"/>
      <c r="F68" s="100"/>
      <c r="G68" s="100"/>
      <c r="H68" s="100"/>
      <c r="I68" s="100"/>
      <c r="J68" s="100"/>
      <c r="K68" s="100"/>
      <c r="L68" s="100"/>
      <c r="M68" s="100"/>
      <c r="N68" s="100"/>
      <c r="O68" s="100"/>
    </row>
    <row r="69" spans="1:15" x14ac:dyDescent="0.3">
      <c r="C69" t="s">
        <v>154</v>
      </c>
    </row>
    <row r="70" spans="1:15" x14ac:dyDescent="0.3">
      <c r="C70" t="s">
        <v>155</v>
      </c>
    </row>
    <row r="71" spans="1:15" ht="42" customHeight="1" x14ac:dyDescent="0.3">
      <c r="C71" s="100" t="s">
        <v>202</v>
      </c>
      <c r="D71" s="100"/>
      <c r="E71" s="100"/>
      <c r="F71" s="100"/>
      <c r="G71" s="100"/>
      <c r="H71" s="100"/>
      <c r="I71" s="100"/>
      <c r="J71" s="100"/>
      <c r="K71" s="100"/>
      <c r="L71" s="100"/>
      <c r="M71" s="100"/>
      <c r="N71" s="100"/>
      <c r="O71" s="100"/>
    </row>
    <row r="72" spans="1:15" ht="27.6" customHeight="1" x14ac:dyDescent="0.3">
      <c r="B72" s="100" t="s">
        <v>203</v>
      </c>
      <c r="C72" s="100"/>
      <c r="D72" s="100"/>
      <c r="E72" s="100"/>
      <c r="F72" s="100"/>
      <c r="G72" s="100"/>
      <c r="H72" s="100"/>
      <c r="I72" s="100"/>
      <c r="J72" s="100"/>
      <c r="K72" s="100"/>
      <c r="L72" s="100"/>
      <c r="M72" s="100"/>
      <c r="N72" s="100"/>
      <c r="O72" s="100"/>
    </row>
    <row r="73" spans="1:15" ht="29.4" customHeight="1" x14ac:dyDescent="0.3">
      <c r="B73" s="100" t="s">
        <v>163</v>
      </c>
      <c r="C73" s="100"/>
      <c r="D73" s="100"/>
      <c r="E73" s="100"/>
      <c r="F73" s="100"/>
      <c r="G73" s="100"/>
      <c r="H73" s="100"/>
      <c r="I73" s="100"/>
      <c r="J73" s="100"/>
      <c r="K73" s="100"/>
      <c r="L73" s="100"/>
      <c r="M73" s="100"/>
      <c r="N73" s="100"/>
      <c r="O73" s="100"/>
    </row>
    <row r="74" spans="1:15" ht="28.95" customHeight="1" x14ac:dyDescent="0.3">
      <c r="A74" s="102" t="s">
        <v>222</v>
      </c>
      <c r="B74" s="100"/>
      <c r="C74" s="100"/>
      <c r="D74" s="100"/>
      <c r="E74" s="100"/>
      <c r="F74" s="100"/>
      <c r="G74" s="100"/>
      <c r="H74" s="100"/>
      <c r="I74" s="100"/>
      <c r="J74" s="100"/>
      <c r="K74" s="100"/>
      <c r="L74" s="100"/>
      <c r="M74" s="100"/>
      <c r="N74" s="100"/>
      <c r="O74" s="100"/>
    </row>
    <row r="75" spans="1:15" ht="16.2" customHeight="1" x14ac:dyDescent="0.3">
      <c r="B75" t="s">
        <v>204</v>
      </c>
    </row>
    <row r="76" spans="1:15" x14ac:dyDescent="0.3">
      <c r="B76" t="s">
        <v>179</v>
      </c>
    </row>
    <row r="77" spans="1:15" x14ac:dyDescent="0.3">
      <c r="C77" t="s">
        <v>164</v>
      </c>
    </row>
    <row r="78" spans="1:15" x14ac:dyDescent="0.3">
      <c r="C78" t="s">
        <v>165</v>
      </c>
    </row>
    <row r="79" spans="1:15" x14ac:dyDescent="0.3">
      <c r="C79" t="s">
        <v>166</v>
      </c>
    </row>
    <row r="80" spans="1:15" x14ac:dyDescent="0.3">
      <c r="C80" t="s">
        <v>167</v>
      </c>
    </row>
    <row r="81" spans="2:15" ht="46.5" customHeight="1" x14ac:dyDescent="0.3">
      <c r="C81" s="100" t="s">
        <v>223</v>
      </c>
      <c r="D81" s="100"/>
      <c r="E81" s="100"/>
      <c r="F81" s="100"/>
      <c r="G81" s="100"/>
      <c r="H81" s="100"/>
      <c r="I81" s="100"/>
      <c r="J81" s="100"/>
      <c r="K81" s="100"/>
      <c r="L81" s="100"/>
      <c r="M81" s="100"/>
      <c r="N81" s="100"/>
      <c r="O81" s="100"/>
    </row>
    <row r="82" spans="2:15" ht="30" customHeight="1" x14ac:dyDescent="0.3">
      <c r="C82" s="100" t="s">
        <v>190</v>
      </c>
      <c r="D82" s="100"/>
      <c r="E82" s="100"/>
      <c r="F82" s="100"/>
      <c r="G82" s="100"/>
      <c r="H82" s="100"/>
      <c r="I82" s="100"/>
      <c r="J82" s="100"/>
      <c r="K82" s="100"/>
      <c r="L82" s="100"/>
      <c r="M82" s="100"/>
      <c r="N82" s="100"/>
      <c r="O82" s="100"/>
    </row>
    <row r="83" spans="2:15" ht="13.95" customHeight="1" x14ac:dyDescent="0.3">
      <c r="C83" t="s">
        <v>169</v>
      </c>
    </row>
    <row r="84" spans="2:15" ht="27" customHeight="1" x14ac:dyDescent="0.3">
      <c r="C84" s="100" t="s">
        <v>205</v>
      </c>
      <c r="D84" s="100"/>
      <c r="E84" s="100"/>
      <c r="F84" s="100"/>
      <c r="G84" s="100"/>
      <c r="H84" s="100"/>
      <c r="I84" s="100"/>
      <c r="J84" s="100"/>
      <c r="K84" s="100"/>
      <c r="L84" s="100"/>
      <c r="M84" s="100"/>
      <c r="N84" s="100"/>
      <c r="O84" s="100"/>
    </row>
    <row r="85" spans="2:15" ht="13.2" customHeight="1" x14ac:dyDescent="0.3">
      <c r="B85" t="s">
        <v>180</v>
      </c>
    </row>
    <row r="86" spans="2:15" x14ac:dyDescent="0.3">
      <c r="B86" t="s">
        <v>181</v>
      </c>
    </row>
    <row r="87" spans="2:15" x14ac:dyDescent="0.3">
      <c r="C87" t="s">
        <v>164</v>
      </c>
    </row>
    <row r="88" spans="2:15" x14ac:dyDescent="0.3">
      <c r="C88" t="s">
        <v>165</v>
      </c>
    </row>
    <row r="89" spans="2:15" x14ac:dyDescent="0.3">
      <c r="C89" t="s">
        <v>166</v>
      </c>
    </row>
    <row r="90" spans="2:15" x14ac:dyDescent="0.3">
      <c r="C90" t="s">
        <v>167</v>
      </c>
    </row>
    <row r="91" spans="2:15" ht="42.6" customHeight="1" x14ac:dyDescent="0.3">
      <c r="C91" s="100" t="s">
        <v>168</v>
      </c>
      <c r="D91" s="100"/>
      <c r="E91" s="100"/>
      <c r="F91" s="100"/>
      <c r="G91" s="100"/>
      <c r="H91" s="100"/>
      <c r="I91" s="100"/>
      <c r="J91" s="100"/>
      <c r="K91" s="100"/>
      <c r="L91" s="100"/>
      <c r="M91" s="100"/>
      <c r="N91" s="100"/>
      <c r="O91" s="100"/>
    </row>
    <row r="92" spans="2:15" ht="29.25" customHeight="1" x14ac:dyDescent="0.3">
      <c r="C92" s="100" t="s">
        <v>190</v>
      </c>
      <c r="D92" s="100"/>
      <c r="E92" s="100"/>
      <c r="F92" s="100"/>
      <c r="G92" s="100"/>
      <c r="H92" s="100"/>
      <c r="I92" s="100"/>
      <c r="J92" s="100"/>
      <c r="K92" s="100"/>
      <c r="L92" s="100"/>
      <c r="M92" s="100"/>
      <c r="N92" s="100"/>
      <c r="O92" s="100"/>
    </row>
    <row r="93" spans="2:15" x14ac:dyDescent="0.3">
      <c r="C93" t="s">
        <v>188</v>
      </c>
    </row>
    <row r="94" spans="2:15" x14ac:dyDescent="0.3">
      <c r="C94" t="s">
        <v>170</v>
      </c>
    </row>
    <row r="95" spans="2:15" x14ac:dyDescent="0.3">
      <c r="C95" t="s">
        <v>171</v>
      </c>
    </row>
    <row r="96" spans="2:15" x14ac:dyDescent="0.3">
      <c r="C96" t="s">
        <v>172</v>
      </c>
    </row>
    <row r="97" spans="1:15" x14ac:dyDescent="0.3">
      <c r="C97" t="s">
        <v>173</v>
      </c>
    </row>
    <row r="98" spans="1:15" x14ac:dyDescent="0.3">
      <c r="C98" t="s">
        <v>174</v>
      </c>
    </row>
    <row r="99" spans="1:15" ht="14.4" customHeight="1" x14ac:dyDescent="0.3">
      <c r="C99" t="s">
        <v>175</v>
      </c>
    </row>
    <row r="100" spans="1:15" x14ac:dyDescent="0.3">
      <c r="C100" t="s">
        <v>176</v>
      </c>
    </row>
    <row r="101" spans="1:15" x14ac:dyDescent="0.3">
      <c r="C101" t="s">
        <v>177</v>
      </c>
    </row>
    <row r="102" spans="1:15" x14ac:dyDescent="0.3">
      <c r="C102" t="s">
        <v>178</v>
      </c>
    </row>
    <row r="103" spans="1:15" ht="29.4" customHeight="1" x14ac:dyDescent="0.3">
      <c r="C103" s="100" t="s">
        <v>206</v>
      </c>
      <c r="D103" s="100"/>
      <c r="E103" s="100"/>
      <c r="F103" s="100"/>
      <c r="G103" s="100"/>
      <c r="H103" s="100"/>
      <c r="I103" s="100"/>
      <c r="J103" s="100"/>
      <c r="K103" s="100"/>
      <c r="L103" s="100"/>
      <c r="M103" s="100"/>
      <c r="N103" s="100"/>
      <c r="O103" s="100"/>
    </row>
    <row r="104" spans="1:15" x14ac:dyDescent="0.3">
      <c r="B104" t="s">
        <v>207</v>
      </c>
    </row>
    <row r="105" spans="1:15" x14ac:dyDescent="0.3">
      <c r="B105" t="s">
        <v>182</v>
      </c>
    </row>
    <row r="106" spans="1:15" x14ac:dyDescent="0.3">
      <c r="B106" t="s">
        <v>183</v>
      </c>
    </row>
    <row r="107" spans="1:15" ht="27.6" customHeight="1" x14ac:dyDescent="0.3">
      <c r="B107" s="100" t="s">
        <v>208</v>
      </c>
      <c r="C107" s="100"/>
      <c r="D107" s="100"/>
      <c r="E107" s="100"/>
      <c r="F107" s="100"/>
      <c r="G107" s="100"/>
      <c r="H107" s="100"/>
      <c r="I107" s="100"/>
      <c r="J107" s="100"/>
      <c r="K107" s="100"/>
      <c r="L107" s="100"/>
      <c r="M107" s="100"/>
      <c r="N107" s="100"/>
      <c r="O107" s="100"/>
    </row>
    <row r="108" spans="1:15" x14ac:dyDescent="0.3">
      <c r="B108" t="s">
        <v>184</v>
      </c>
    </row>
    <row r="109" spans="1:15" x14ac:dyDescent="0.3">
      <c r="B109" t="s">
        <v>209</v>
      </c>
    </row>
    <row r="111" spans="1:15" ht="39.6" customHeight="1" x14ac:dyDescent="0.3">
      <c r="A111" s="101" t="s">
        <v>185</v>
      </c>
      <c r="B111" s="101"/>
      <c r="C111" s="101"/>
      <c r="D111" s="101"/>
      <c r="E111" s="101"/>
      <c r="F111" s="101"/>
      <c r="G111" s="101"/>
      <c r="H111" s="100"/>
      <c r="I111" s="100"/>
      <c r="J111" s="100"/>
      <c r="K111" s="100"/>
      <c r="L111" s="100"/>
      <c r="M111" s="100"/>
      <c r="N111" s="100"/>
      <c r="O111" s="100"/>
    </row>
    <row r="113" spans="1:15" ht="36" customHeight="1" x14ac:dyDescent="0.3">
      <c r="A113" s="101" t="s">
        <v>186</v>
      </c>
      <c r="B113" s="101"/>
      <c r="C113" s="101"/>
      <c r="D113" s="101"/>
      <c r="E113" s="101"/>
      <c r="F113" s="101"/>
      <c r="G113" s="101"/>
      <c r="H113" s="100"/>
      <c r="I113" s="100"/>
      <c r="J113" s="100"/>
      <c r="K113" s="100"/>
      <c r="L113" s="100"/>
      <c r="M113" s="100"/>
      <c r="N113" s="100"/>
      <c r="O113" s="100"/>
    </row>
    <row r="115" spans="1:15" ht="32.4" customHeight="1" x14ac:dyDescent="0.3">
      <c r="A115" s="101" t="s">
        <v>187</v>
      </c>
      <c r="B115" s="101"/>
      <c r="C115" s="101"/>
      <c r="D115" s="101"/>
      <c r="E115" s="101"/>
      <c r="F115" s="101"/>
      <c r="G115" s="101"/>
      <c r="H115" s="100"/>
      <c r="I115" s="100"/>
      <c r="J115" s="100"/>
      <c r="K115" s="100"/>
      <c r="L115" s="100"/>
      <c r="M115" s="100"/>
      <c r="N115" s="100"/>
      <c r="O115" s="100"/>
    </row>
    <row r="117" spans="1:15" ht="24.6" customHeight="1" x14ac:dyDescent="0.3">
      <c r="A117" s="101" t="s">
        <v>224</v>
      </c>
      <c r="B117" s="101"/>
      <c r="C117" s="101"/>
      <c r="D117" s="101"/>
      <c r="E117" s="101"/>
      <c r="F117" s="101"/>
      <c r="G117" s="101"/>
      <c r="H117" s="100"/>
      <c r="I117" s="100"/>
      <c r="J117" s="100"/>
      <c r="K117" s="100"/>
      <c r="L117" s="100"/>
      <c r="M117" s="100"/>
      <c r="N117" s="100"/>
      <c r="O117" s="100"/>
    </row>
  </sheetData>
  <sheetProtection password="C9AB" sheet="1" objects="1" scenarios="1" selectLockedCells="1"/>
  <mergeCells count="21">
    <mergeCell ref="D6:O6"/>
    <mergeCell ref="B20:O20"/>
    <mergeCell ref="C66:O66"/>
    <mergeCell ref="C67:O67"/>
    <mergeCell ref="C68:O68"/>
    <mergeCell ref="B18:O18"/>
    <mergeCell ref="C71:O71"/>
    <mergeCell ref="A111:O111"/>
    <mergeCell ref="A113:O113"/>
    <mergeCell ref="A115:O115"/>
    <mergeCell ref="A117:O117"/>
    <mergeCell ref="C91:O91"/>
    <mergeCell ref="C92:O92"/>
    <mergeCell ref="C103:O103"/>
    <mergeCell ref="B107:O107"/>
    <mergeCell ref="B72:O72"/>
    <mergeCell ref="B73:O73"/>
    <mergeCell ref="A74:O74"/>
    <mergeCell ref="C81:O81"/>
    <mergeCell ref="C82:O82"/>
    <mergeCell ref="C84:O8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B12" sqref="B12:C12"/>
    </sheetView>
  </sheetViews>
  <sheetFormatPr defaultColWidth="8.88671875" defaultRowHeight="14.4" x14ac:dyDescent="0.3"/>
  <cols>
    <col min="1" max="1" width="31.44140625" style="60" customWidth="1"/>
    <col min="2" max="2" width="17.44140625" style="60" customWidth="1"/>
    <col min="3" max="4" width="20.5546875" style="60" customWidth="1"/>
    <col min="5" max="6" width="22.33203125" style="60" customWidth="1"/>
    <col min="7" max="8" width="8.88671875" style="60" hidden="1" customWidth="1"/>
    <col min="9" max="9" width="26.6640625" style="60" hidden="1" customWidth="1"/>
    <col min="10" max="10" width="28" style="60" hidden="1" customWidth="1"/>
    <col min="11" max="11" width="28.5546875" style="60" hidden="1" customWidth="1"/>
    <col min="12" max="12" width="24.33203125" style="60" hidden="1" customWidth="1"/>
    <col min="13" max="13" width="10.109375" style="60" hidden="1" customWidth="1"/>
    <col min="14" max="15" width="8.88671875" style="60" customWidth="1"/>
    <col min="16" max="16384" width="8.88671875" style="60"/>
  </cols>
  <sheetData>
    <row r="1" spans="1:10" ht="18" x14ac:dyDescent="0.35">
      <c r="A1" s="125" t="s">
        <v>96</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IF(B11="None",0,J26)</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IF(B11="None",0,I26)</f>
        <v>0</v>
      </c>
    </row>
    <row r="11" spans="1:10" x14ac:dyDescent="0.3">
      <c r="A11" s="63" t="s">
        <v>10</v>
      </c>
      <c r="B11" s="68" t="str">
        <f>'MR5 Summary'!A29</f>
        <v>None</v>
      </c>
      <c r="D11" s="61" t="s">
        <v>27</v>
      </c>
      <c r="E11" s="63"/>
      <c r="F11" s="62"/>
      <c r="J11" s="60">
        <f>IF(B11="None",1,0)</f>
        <v>1</v>
      </c>
    </row>
    <row r="12" spans="1:10" x14ac:dyDescent="0.3">
      <c r="A12" s="63" t="s">
        <v>16</v>
      </c>
      <c r="B12" s="107" t="s">
        <v>4</v>
      </c>
      <c r="C12" s="105"/>
      <c r="D12" s="63"/>
      <c r="E12" s="63" t="s">
        <v>33</v>
      </c>
      <c r="F12" s="64">
        <f>IF(B17&gt;0,F13/B17,0)</f>
        <v>0</v>
      </c>
      <c r="J12" s="60" t="str">
        <f>IF(B11="None","",B12)</f>
        <v/>
      </c>
    </row>
    <row r="13" spans="1:10" x14ac:dyDescent="0.3">
      <c r="A13" s="63" t="s">
        <v>17</v>
      </c>
      <c r="B13" s="107" t="s">
        <v>4</v>
      </c>
      <c r="C13" s="105"/>
      <c r="D13" s="63"/>
      <c r="E13" s="63" t="s">
        <v>22</v>
      </c>
      <c r="F13" s="65">
        <f>IF(B11="None",0,SUM(I38:L38))</f>
        <v>0</v>
      </c>
    </row>
    <row r="14" spans="1:10" x14ac:dyDescent="0.3">
      <c r="A14" s="84" t="s">
        <v>23</v>
      </c>
      <c r="B14" s="26">
        <v>0</v>
      </c>
      <c r="C14" s="85"/>
    </row>
    <row r="15" spans="1:10" x14ac:dyDescent="0.3">
      <c r="A15" s="86" t="s">
        <v>4</v>
      </c>
      <c r="B15" s="56" t="s">
        <v>4</v>
      </c>
    </row>
    <row r="16" spans="1:10" ht="15" x14ac:dyDescent="0.25">
      <c r="A16" s="62" t="s">
        <v>11</v>
      </c>
      <c r="B16" s="26">
        <v>0</v>
      </c>
      <c r="C16" s="85"/>
    </row>
    <row r="17" spans="1:12" x14ac:dyDescent="0.3">
      <c r="A17" s="62" t="s">
        <v>5</v>
      </c>
      <c r="B17" s="53">
        <v>0</v>
      </c>
      <c r="C17" s="85"/>
    </row>
    <row r="18" spans="1:12" x14ac:dyDescent="0.3">
      <c r="A18" s="62"/>
      <c r="C18" s="69"/>
    </row>
    <row r="19" spans="1:12" x14ac:dyDescent="0.3">
      <c r="A19" s="62" t="s">
        <v>15</v>
      </c>
      <c r="B19" s="70"/>
    </row>
    <row r="20" spans="1:12" ht="48" customHeight="1" x14ac:dyDescent="0.3">
      <c r="A20" s="71" t="s">
        <v>9</v>
      </c>
      <c r="B20" s="72" t="s">
        <v>12</v>
      </c>
      <c r="C20" s="72" t="s">
        <v>13</v>
      </c>
      <c r="D20" s="72" t="s">
        <v>79</v>
      </c>
      <c r="E20" s="72" t="s">
        <v>80</v>
      </c>
      <c r="F20" s="72" t="s">
        <v>31</v>
      </c>
      <c r="I20" s="72" t="s">
        <v>83</v>
      </c>
      <c r="J20" s="87" t="s">
        <v>85</v>
      </c>
    </row>
    <row r="21" spans="1:12" ht="15" customHeight="1" x14ac:dyDescent="0.3">
      <c r="A21" s="71" t="s">
        <v>7</v>
      </c>
      <c r="B21" s="54">
        <v>0</v>
      </c>
      <c r="C21" s="74">
        <f>B21*$B$17</f>
        <v>0</v>
      </c>
      <c r="D21" s="75" t="str">
        <f>B13</f>
        <v xml:space="preserve"> </v>
      </c>
      <c r="E21" s="76">
        <f>B14</f>
        <v>0</v>
      </c>
      <c r="F21" s="54">
        <v>0</v>
      </c>
      <c r="I21" s="88">
        <f>IF($B$9&gt;500,0,(IF(E21&gt;500,0,C21)))</f>
        <v>0</v>
      </c>
      <c r="J21" s="88">
        <f>IF($B$9&gt;500,0,F21*C21)</f>
        <v>0</v>
      </c>
    </row>
    <row r="22" spans="1:12" ht="15" customHeight="1" x14ac:dyDescent="0.3">
      <c r="A22" s="71" t="s">
        <v>76</v>
      </c>
      <c r="B22" s="54">
        <v>0</v>
      </c>
      <c r="C22" s="74">
        <f t="shared" ref="C22:C24" si="0">B22*$B$17</f>
        <v>0</v>
      </c>
      <c r="D22" s="55"/>
      <c r="E22" s="55">
        <v>0</v>
      </c>
      <c r="F22" s="54">
        <v>0</v>
      </c>
      <c r="I22" s="88">
        <f t="shared" ref="I22:I24" si="1">IF($B$9&gt;500,0,(IF(E22&gt;500,0,C22)))</f>
        <v>0</v>
      </c>
      <c r="J22" s="88">
        <f t="shared" ref="J22:J24" si="2">IF($B$9&gt;500,0,F22*C22)</f>
        <v>0</v>
      </c>
    </row>
    <row r="23" spans="1:12" ht="15" customHeight="1" x14ac:dyDescent="0.3">
      <c r="A23" s="71" t="s">
        <v>77</v>
      </c>
      <c r="B23" s="54">
        <v>0</v>
      </c>
      <c r="C23" s="74">
        <f t="shared" si="0"/>
        <v>0</v>
      </c>
      <c r="D23" s="55"/>
      <c r="E23" s="55">
        <v>0</v>
      </c>
      <c r="F23" s="54">
        <v>0</v>
      </c>
      <c r="I23" s="88">
        <f t="shared" si="1"/>
        <v>0</v>
      </c>
      <c r="J23" s="88">
        <f t="shared" si="2"/>
        <v>0</v>
      </c>
    </row>
    <row r="24" spans="1:12" ht="15" customHeight="1" x14ac:dyDescent="0.3">
      <c r="A24" s="71" t="s">
        <v>78</v>
      </c>
      <c r="B24" s="54">
        <v>0</v>
      </c>
      <c r="C24" s="74">
        <f t="shared" si="0"/>
        <v>0</v>
      </c>
      <c r="D24" s="55"/>
      <c r="E24" s="55">
        <v>0</v>
      </c>
      <c r="F24" s="54">
        <v>0</v>
      </c>
      <c r="I24" s="88">
        <f t="shared" si="1"/>
        <v>0</v>
      </c>
      <c r="J24" s="88">
        <f t="shared" si="2"/>
        <v>0</v>
      </c>
    </row>
    <row r="25" spans="1:12" x14ac:dyDescent="0.3">
      <c r="A25" s="71" t="s">
        <v>8</v>
      </c>
      <c r="B25" s="77">
        <f>1-SUM(B21:B24)</f>
        <v>1</v>
      </c>
      <c r="C25" s="74">
        <f>B25*$B$17</f>
        <v>0</v>
      </c>
      <c r="D25" s="75" t="s">
        <v>32</v>
      </c>
      <c r="E25" s="76" t="s">
        <v>32</v>
      </c>
      <c r="F25" s="75" t="s">
        <v>32</v>
      </c>
      <c r="I25" s="94">
        <v>0</v>
      </c>
      <c r="J25" s="94">
        <v>0</v>
      </c>
    </row>
    <row r="26" spans="1:12" x14ac:dyDescent="0.3">
      <c r="B26" s="78" t="str">
        <f>IF(B25&lt;0,"ERROR","")</f>
        <v/>
      </c>
      <c r="C26" s="79" t="s">
        <v>4</v>
      </c>
      <c r="D26" s="79"/>
      <c r="E26" s="79"/>
      <c r="F26" s="79"/>
      <c r="I26" s="88">
        <f>SUM(I21:I25)</f>
        <v>0</v>
      </c>
      <c r="J26" s="88">
        <f>SUM(J21:J25)</f>
        <v>0</v>
      </c>
      <c r="K26" s="90" t="s">
        <v>67</v>
      </c>
    </row>
    <row r="27" spans="1:12" x14ac:dyDescent="0.3">
      <c r="A27" s="63" t="s">
        <v>19</v>
      </c>
    </row>
    <row r="28" spans="1:12" x14ac:dyDescent="0.3">
      <c r="A28" s="119"/>
      <c r="B28" s="121"/>
      <c r="C28" s="80" t="s">
        <v>43</v>
      </c>
      <c r="D28" s="80" t="s">
        <v>40</v>
      </c>
      <c r="E28" s="80" t="s">
        <v>41</v>
      </c>
      <c r="F28" s="80" t="s">
        <v>42</v>
      </c>
      <c r="I28" s="80" t="s">
        <v>84</v>
      </c>
      <c r="J28" s="80" t="s">
        <v>88</v>
      </c>
      <c r="K28" s="80" t="s">
        <v>89</v>
      </c>
      <c r="L28" s="80" t="s">
        <v>90</v>
      </c>
    </row>
    <row r="29" spans="1:12" x14ac:dyDescent="0.3">
      <c r="A29" s="81" t="s">
        <v>94</v>
      </c>
      <c r="B29" s="77">
        <f>B21</f>
        <v>0</v>
      </c>
      <c r="C29" s="75">
        <v>0</v>
      </c>
      <c r="D29" s="75">
        <v>0</v>
      </c>
      <c r="E29" s="75">
        <v>0</v>
      </c>
      <c r="F29" s="75">
        <v>0</v>
      </c>
      <c r="I29" s="95">
        <f>C29+D29/3+E29/2+F29/15</f>
        <v>0</v>
      </c>
      <c r="J29" s="96"/>
      <c r="K29" s="96"/>
      <c r="L29" s="96"/>
    </row>
    <row r="30" spans="1:12" x14ac:dyDescent="0.3">
      <c r="A30" s="81" t="s">
        <v>91</v>
      </c>
      <c r="B30" s="77">
        <f>B22</f>
        <v>0</v>
      </c>
      <c r="C30" s="83">
        <v>0</v>
      </c>
      <c r="D30" s="83">
        <v>0</v>
      </c>
      <c r="E30" s="83">
        <v>0</v>
      </c>
      <c r="F30" s="83">
        <v>0</v>
      </c>
      <c r="I30" s="97" t="s">
        <v>4</v>
      </c>
      <c r="J30" s="95">
        <f>C30+D30/3+E30/2+F30/15</f>
        <v>0</v>
      </c>
      <c r="K30" s="96"/>
      <c r="L30" s="96"/>
    </row>
    <row r="31" spans="1:12" x14ac:dyDescent="0.3">
      <c r="A31" s="81" t="s">
        <v>92</v>
      </c>
      <c r="B31" s="77">
        <f>B23</f>
        <v>0</v>
      </c>
      <c r="C31" s="83">
        <v>25</v>
      </c>
      <c r="D31" s="83">
        <v>0</v>
      </c>
      <c r="E31" s="83">
        <v>0</v>
      </c>
      <c r="F31" s="83">
        <v>0</v>
      </c>
      <c r="I31" s="97" t="s">
        <v>4</v>
      </c>
      <c r="J31" s="96"/>
      <c r="K31" s="95">
        <f>C31+D31/3+E31/2+E31/15</f>
        <v>25</v>
      </c>
      <c r="L31" s="96"/>
    </row>
    <row r="32" spans="1:12" x14ac:dyDescent="0.3">
      <c r="A32" s="81" t="s">
        <v>93</v>
      </c>
      <c r="B32" s="77">
        <f>B24</f>
        <v>0</v>
      </c>
      <c r="C32" s="83">
        <v>0</v>
      </c>
      <c r="D32" s="83">
        <v>0</v>
      </c>
      <c r="E32" s="83">
        <v>0</v>
      </c>
      <c r="F32" s="83">
        <v>0</v>
      </c>
      <c r="I32" s="97" t="s">
        <v>4</v>
      </c>
      <c r="J32" s="96"/>
      <c r="K32" s="96"/>
      <c r="L32" s="95">
        <f>C32+D32/3+E32/2+F32/15</f>
        <v>0</v>
      </c>
    </row>
    <row r="33" spans="1:13" x14ac:dyDescent="0.3">
      <c r="A33" s="119" t="s">
        <v>34</v>
      </c>
      <c r="B33" s="120"/>
      <c r="C33" s="83">
        <v>0</v>
      </c>
      <c r="D33" s="83">
        <v>0</v>
      </c>
      <c r="E33" s="83">
        <v>0</v>
      </c>
      <c r="F33" s="83">
        <v>0</v>
      </c>
      <c r="I33" s="93">
        <f t="shared" ref="I33:I36" si="3">C33+D33/3+E33/2+F33/15</f>
        <v>0</v>
      </c>
      <c r="J33" s="93">
        <f t="shared" ref="J33:L36" si="4">$I33</f>
        <v>0</v>
      </c>
      <c r="K33" s="93">
        <f t="shared" si="4"/>
        <v>0</v>
      </c>
      <c r="L33" s="93">
        <f t="shared" si="4"/>
        <v>0</v>
      </c>
    </row>
    <row r="34" spans="1:13" x14ac:dyDescent="0.3">
      <c r="A34" s="120" t="s">
        <v>36</v>
      </c>
      <c r="B34" s="122"/>
      <c r="C34" s="83">
        <v>0</v>
      </c>
      <c r="D34" s="83">
        <v>0</v>
      </c>
      <c r="E34" s="83">
        <v>0</v>
      </c>
      <c r="F34" s="83">
        <v>0</v>
      </c>
      <c r="I34" s="93">
        <f t="shared" si="3"/>
        <v>0</v>
      </c>
      <c r="J34" s="93">
        <f t="shared" si="4"/>
        <v>0</v>
      </c>
      <c r="K34" s="93">
        <f t="shared" si="4"/>
        <v>0</v>
      </c>
      <c r="L34" s="93">
        <f t="shared" si="4"/>
        <v>0</v>
      </c>
    </row>
    <row r="35" spans="1:13" x14ac:dyDescent="0.3">
      <c r="A35" s="119" t="s">
        <v>35</v>
      </c>
      <c r="B35" s="120"/>
      <c r="C35" s="83">
        <v>0</v>
      </c>
      <c r="D35" s="83">
        <v>0</v>
      </c>
      <c r="E35" s="83">
        <v>0</v>
      </c>
      <c r="F35" s="83">
        <v>0</v>
      </c>
      <c r="I35" s="93">
        <f t="shared" si="3"/>
        <v>0</v>
      </c>
      <c r="J35" s="93">
        <f t="shared" si="4"/>
        <v>0</v>
      </c>
      <c r="K35" s="93">
        <f t="shared" si="4"/>
        <v>0</v>
      </c>
      <c r="L35" s="93">
        <f t="shared" si="4"/>
        <v>0</v>
      </c>
    </row>
    <row r="36" spans="1:13" x14ac:dyDescent="0.3">
      <c r="A36" s="119" t="s">
        <v>18</v>
      </c>
      <c r="B36" s="120"/>
      <c r="C36" s="83">
        <v>0</v>
      </c>
      <c r="D36" s="83">
        <v>0</v>
      </c>
      <c r="E36" s="83">
        <v>0</v>
      </c>
      <c r="F36" s="83">
        <v>0</v>
      </c>
      <c r="I36" s="93">
        <f t="shared" si="3"/>
        <v>0</v>
      </c>
      <c r="J36" s="93">
        <f t="shared" si="4"/>
        <v>0</v>
      </c>
      <c r="K36" s="93">
        <f t="shared" si="4"/>
        <v>0</v>
      </c>
      <c r="L36" s="93">
        <f t="shared" si="4"/>
        <v>0</v>
      </c>
    </row>
    <row r="37" spans="1:13" x14ac:dyDescent="0.3">
      <c r="I37" s="93">
        <f t="shared" ref="I37:L37" si="5">SUM(I29:I36)</f>
        <v>0</v>
      </c>
      <c r="J37" s="93">
        <f t="shared" si="5"/>
        <v>0</v>
      </c>
      <c r="K37" s="93">
        <f t="shared" si="5"/>
        <v>25</v>
      </c>
      <c r="L37" s="93">
        <f t="shared" si="5"/>
        <v>0</v>
      </c>
      <c r="M37" s="63" t="s">
        <v>87</v>
      </c>
    </row>
    <row r="38" spans="1:13" x14ac:dyDescent="0.3">
      <c r="I38" s="98">
        <f>IF(I37&gt;500,0,C21)</f>
        <v>0</v>
      </c>
      <c r="J38" s="99">
        <f>IF(J37&gt;500,0,C22)</f>
        <v>0</v>
      </c>
      <c r="K38" s="99">
        <f>IF(K37&gt;500,0,C23)</f>
        <v>0</v>
      </c>
      <c r="L38" s="99">
        <f>IF(L37&gt;500,0,C24)</f>
        <v>0</v>
      </c>
      <c r="M38" s="63" t="s">
        <v>86</v>
      </c>
    </row>
  </sheetData>
  <sheetProtection password="C9AB" sheet="1" objects="1" scenarios="1" selectLockedCells="1"/>
  <mergeCells count="13">
    <mergeCell ref="B8:C8"/>
    <mergeCell ref="A1:F1"/>
    <mergeCell ref="B3:C3"/>
    <mergeCell ref="B4:C4"/>
    <mergeCell ref="B5:C5"/>
    <mergeCell ref="B7:C7"/>
    <mergeCell ref="A36:B36"/>
    <mergeCell ref="B12:C12"/>
    <mergeCell ref="B13:C13"/>
    <mergeCell ref="A28:B28"/>
    <mergeCell ref="A33:B33"/>
    <mergeCell ref="A34:B34"/>
    <mergeCell ref="A35:B35"/>
  </mergeCells>
  <conditionalFormatting sqref="C14">
    <cfRule type="expression" dxfId="71" priority="22">
      <formula>$J$11</formula>
    </cfRule>
  </conditionalFormatting>
  <conditionalFormatting sqref="B16:C16">
    <cfRule type="expression" dxfId="70" priority="21">
      <formula>$J$11</formula>
    </cfRule>
  </conditionalFormatting>
  <conditionalFormatting sqref="B17:C17">
    <cfRule type="expression" dxfId="69" priority="20">
      <formula>$J$11</formula>
    </cfRule>
  </conditionalFormatting>
  <conditionalFormatting sqref="B21:B24">
    <cfRule type="expression" dxfId="68" priority="19">
      <formula>$J$11</formula>
    </cfRule>
  </conditionalFormatting>
  <conditionalFormatting sqref="B25">
    <cfRule type="expression" dxfId="67" priority="18">
      <formula>$J$11</formula>
    </cfRule>
  </conditionalFormatting>
  <conditionalFormatting sqref="C21:C25">
    <cfRule type="expression" dxfId="66" priority="17">
      <formula>$J$11</formula>
    </cfRule>
  </conditionalFormatting>
  <conditionalFormatting sqref="B12:C12">
    <cfRule type="expression" dxfId="65" priority="24">
      <formula>$J$11</formula>
    </cfRule>
  </conditionalFormatting>
  <conditionalFormatting sqref="B13:C13">
    <cfRule type="expression" dxfId="64" priority="23">
      <formula>$J$11</formula>
    </cfRule>
  </conditionalFormatting>
  <conditionalFormatting sqref="A22:A24">
    <cfRule type="expression" dxfId="63" priority="16">
      <formula>$M$19</formula>
    </cfRule>
  </conditionalFormatting>
  <conditionalFormatting sqref="F6">
    <cfRule type="expression" dxfId="62" priority="7">
      <formula>$J$11</formula>
    </cfRule>
  </conditionalFormatting>
  <conditionalFormatting sqref="F9">
    <cfRule type="expression" dxfId="61" priority="5">
      <formula>$J$11</formula>
    </cfRule>
  </conditionalFormatting>
  <conditionalFormatting sqref="F12">
    <cfRule type="expression" dxfId="60" priority="3">
      <formula>$J$11</formula>
    </cfRule>
  </conditionalFormatting>
  <conditionalFormatting sqref="A12:F38">
    <cfRule type="expression" dxfId="59" priority="2">
      <formula>$J$11</formula>
    </cfRule>
  </conditionalFormatting>
  <conditionalFormatting sqref="D3:F11">
    <cfRule type="expression" dxfId="58" priority="1">
      <formula>$J$11</formula>
    </cfRule>
  </conditionalFormatting>
  <dataValidations count="1">
    <dataValidation type="decimal" allowBlank="1" showInputMessage="1" showErrorMessage="1" sqref="F21:F24 B21:B24">
      <formula1>0</formula1>
      <formula2>1</formula2>
    </dataValidation>
  </dataValidations>
  <pageMargins left="0.7" right="0.7" top="0.75" bottom="0.75" header="0.3" footer="0.3"/>
  <pageSetup scale="87" orientation="landscape" r:id="rId1"/>
  <extLst>
    <ext xmlns:x14="http://schemas.microsoft.com/office/spreadsheetml/2009/9/main" uri="{78C0D931-6437-407d-A8EE-F0AAD7539E65}">
      <x14:conditionalFormattings>
        <x14:conditionalFormatting xmlns:xm="http://schemas.microsoft.com/office/excel/2006/main">
          <x14:cfRule type="expression" priority="15" id="{B9EB5F83-981C-423F-861C-644EB538C53E}">
            <xm:f>'MR5 Summary'!$I$21</xm:f>
            <x14:dxf>
              <font>
                <color theme="0"/>
              </font>
              <fill>
                <patternFill>
                  <fgColor theme="0"/>
                  <bgColor theme="0"/>
                </patternFill>
              </fill>
            </x14:dxf>
          </x14:cfRule>
          <xm:sqref>D5:F5 D7:F7 D6:E6</xm:sqref>
        </x14:conditionalFormatting>
        <x14:conditionalFormatting xmlns:xm="http://schemas.microsoft.com/office/excel/2006/main">
          <x14:cfRule type="expression" priority="14" id="{D4126690-DEAD-4CE5-9F24-168A412A115C}">
            <xm:f>'MR5 Summary'!$I$36</xm:f>
            <x14:dxf>
              <font>
                <color theme="0"/>
              </font>
              <fill>
                <patternFill>
                  <fgColor theme="0"/>
                  <bgColor theme="0"/>
                </patternFill>
              </fill>
            </x14:dxf>
          </x14:cfRule>
          <xm:sqref>D8:F8 D10:F10 D9:E9</xm:sqref>
        </x14:conditionalFormatting>
        <x14:conditionalFormatting xmlns:xm="http://schemas.microsoft.com/office/excel/2006/main">
          <x14:cfRule type="expression" priority="13" id="{4CBE3B94-F300-4721-8D07-FF273D6C40B1}">
            <xm:f>'MR5 Summary'!$I$51</xm:f>
            <x14:dxf>
              <font>
                <color theme="0"/>
              </font>
              <fill>
                <patternFill>
                  <fgColor theme="0"/>
                  <bgColor theme="0"/>
                </patternFill>
              </fill>
            </x14:dxf>
          </x14:cfRule>
          <xm:sqref>D11:F11 D13:F13 D12:E12</xm:sqref>
        </x14:conditionalFormatting>
        <x14:conditionalFormatting xmlns:xm="http://schemas.microsoft.com/office/excel/2006/main">
          <x14:cfRule type="expression" priority="12" id="{031F76DB-4F6C-467C-B62F-40106A09BA2A}">
            <xm:f>'MR5 Summary'!$I$21</xm:f>
            <x14:dxf>
              <font>
                <color theme="0"/>
              </font>
              <fill>
                <patternFill>
                  <fgColor theme="0"/>
                  <bgColor theme="0"/>
                </patternFill>
              </fill>
            </x14:dxf>
          </x14:cfRule>
          <xm:sqref>F20:F25</xm:sqref>
        </x14:conditionalFormatting>
        <x14:conditionalFormatting xmlns:xm="http://schemas.microsoft.com/office/excel/2006/main">
          <x14:cfRule type="expression" priority="11" id="{2633D855-A89F-48C6-AA83-CB7744BAE06C}">
            <xm:f>'MR5 Summary'!$I$36</xm:f>
            <x14:dxf>
              <fill>
                <patternFill>
                  <bgColor theme="1"/>
                </patternFill>
              </fill>
            </x14:dxf>
          </x14:cfRule>
          <xm:sqref>B14</xm:sqref>
        </x14:conditionalFormatting>
        <x14:conditionalFormatting xmlns:xm="http://schemas.microsoft.com/office/excel/2006/main">
          <x14:cfRule type="expression" priority="10" id="{789AC2EA-8BDC-42C1-A237-DBF4714AB4F6}">
            <xm:f>'MR5 Summary'!$I$36</xm:f>
            <x14:dxf>
              <font>
                <color theme="0"/>
              </font>
              <fill>
                <patternFill>
                  <fgColor theme="0"/>
                  <bgColor theme="0"/>
                </patternFill>
              </fill>
            </x14:dxf>
          </x14:cfRule>
          <xm:sqref>D20:E25</xm:sqref>
        </x14:conditionalFormatting>
        <x14:conditionalFormatting xmlns:xm="http://schemas.microsoft.com/office/excel/2006/main">
          <x14:cfRule type="expression" priority="9" id="{BD37BC41-33A8-4DCF-AD43-64C3E83A49A3}">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A27:F36</xm:sqref>
        </x14:conditionalFormatting>
        <x14:conditionalFormatting xmlns:xm="http://schemas.microsoft.com/office/excel/2006/main">
          <x14:cfRule type="expression" priority="8" id="{CDF666DA-F80A-49B8-9B28-874A87B714D5}">
            <xm:f>'MR5 Summary'!$I$21</xm:f>
            <x14:dxf>
              <font>
                <color theme="0"/>
              </font>
              <fill>
                <patternFill>
                  <fgColor theme="0"/>
                  <bgColor theme="0"/>
                </patternFill>
              </fill>
            </x14:dxf>
          </x14:cfRule>
          <xm:sqref>F6</xm:sqref>
        </x14:conditionalFormatting>
        <x14:conditionalFormatting xmlns:xm="http://schemas.microsoft.com/office/excel/2006/main">
          <x14:cfRule type="expression" priority="6" id="{7D09166F-3BB5-4B4B-BD9B-29423F0D9CC3}">
            <xm:f>'MR5 Summary'!$I$36</xm:f>
            <x14:dxf>
              <font>
                <color theme="0"/>
              </font>
              <fill>
                <patternFill>
                  <fgColor theme="0"/>
                  <bgColor theme="0"/>
                </patternFill>
              </fill>
            </x14:dxf>
          </x14:cfRule>
          <xm:sqref>F9</xm:sqref>
        </x14:conditionalFormatting>
        <x14:conditionalFormatting xmlns:xm="http://schemas.microsoft.com/office/excel/2006/main">
          <x14:cfRule type="expression" priority="4" id="{78229010-CC83-4E39-AB17-9B46C66BC44E}">
            <xm:f>'MR5 Summary'!$I$51</xm:f>
            <x14:dxf>
              <font>
                <color theme="0"/>
              </font>
              <fill>
                <patternFill>
                  <fgColor theme="0"/>
                  <bgColor theme="0"/>
                </patternFill>
              </fill>
            </x14:dxf>
          </x14:cfRule>
          <xm:sqref>F12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B12" sqref="B12:C12"/>
    </sheetView>
  </sheetViews>
  <sheetFormatPr defaultColWidth="8.88671875" defaultRowHeight="14.4" x14ac:dyDescent="0.3"/>
  <cols>
    <col min="1" max="1" width="31.44140625" style="60" customWidth="1"/>
    <col min="2" max="2" width="17.44140625" style="60" customWidth="1"/>
    <col min="3" max="4" width="20.5546875" style="60" customWidth="1"/>
    <col min="5" max="6" width="22.33203125" style="60" customWidth="1"/>
    <col min="7" max="7" width="8.88671875" style="60" customWidth="1"/>
    <col min="8" max="8" width="8.88671875" style="60" hidden="1" customWidth="1"/>
    <col min="9" max="9" width="26.6640625" style="60" hidden="1" customWidth="1"/>
    <col min="10" max="10" width="28" style="60" hidden="1" customWidth="1"/>
    <col min="11" max="11" width="28.5546875" style="60" hidden="1" customWidth="1"/>
    <col min="12" max="12" width="24.33203125" style="60" hidden="1" customWidth="1"/>
    <col min="13" max="13" width="10.109375" style="60" customWidth="1"/>
    <col min="14" max="14" width="8.88671875" style="60" customWidth="1"/>
    <col min="15" max="16384" width="8.88671875" style="60"/>
  </cols>
  <sheetData>
    <row r="1" spans="1:10" ht="18" x14ac:dyDescent="0.35">
      <c r="A1" s="125" t="s">
        <v>97</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IF(B11="None",0,J26)</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IF(B11="None",0,I26)</f>
        <v>0</v>
      </c>
    </row>
    <row r="11" spans="1:10" x14ac:dyDescent="0.3">
      <c r="A11" s="63" t="s">
        <v>10</v>
      </c>
      <c r="B11" s="68" t="str">
        <f>'MR5 Summary'!A30</f>
        <v>None</v>
      </c>
      <c r="D11" s="61" t="s">
        <v>27</v>
      </c>
      <c r="E11" s="63"/>
      <c r="F11" s="62"/>
      <c r="J11" s="60">
        <f>IF(B11="None",1,0)</f>
        <v>1</v>
      </c>
    </row>
    <row r="12" spans="1:10" x14ac:dyDescent="0.3">
      <c r="A12" s="63" t="s">
        <v>16</v>
      </c>
      <c r="B12" s="107" t="s">
        <v>4</v>
      </c>
      <c r="C12" s="105"/>
      <c r="D12" s="63"/>
      <c r="E12" s="63" t="s">
        <v>33</v>
      </c>
      <c r="F12" s="64">
        <f>IF(B17&gt;0,F13/B17,0)</f>
        <v>0</v>
      </c>
      <c r="J12" s="60" t="str">
        <f>IF(B11="None","",B12)</f>
        <v/>
      </c>
    </row>
    <row r="13" spans="1:10" x14ac:dyDescent="0.3">
      <c r="A13" s="63" t="s">
        <v>17</v>
      </c>
      <c r="B13" s="107" t="s">
        <v>4</v>
      </c>
      <c r="C13" s="105"/>
      <c r="D13" s="63"/>
      <c r="E13" s="63" t="s">
        <v>22</v>
      </c>
      <c r="F13" s="65">
        <f>IF(B11="None",0,SUM(I38:L38))</f>
        <v>0</v>
      </c>
    </row>
    <row r="14" spans="1:10" x14ac:dyDescent="0.3">
      <c r="A14" s="84" t="s">
        <v>23</v>
      </c>
      <c r="B14" s="26">
        <v>0</v>
      </c>
      <c r="C14" s="85"/>
    </row>
    <row r="15" spans="1:10" x14ac:dyDescent="0.3">
      <c r="A15" s="86" t="s">
        <v>4</v>
      </c>
      <c r="B15" s="56" t="s">
        <v>4</v>
      </c>
    </row>
    <row r="16" spans="1:10" ht="15" x14ac:dyDescent="0.25">
      <c r="A16" s="62" t="s">
        <v>11</v>
      </c>
      <c r="B16" s="26">
        <v>0</v>
      </c>
      <c r="C16" s="85"/>
    </row>
    <row r="17" spans="1:12" x14ac:dyDescent="0.3">
      <c r="A17" s="62" t="s">
        <v>5</v>
      </c>
      <c r="B17" s="53">
        <v>0</v>
      </c>
      <c r="C17" s="85"/>
    </row>
    <row r="18" spans="1:12" x14ac:dyDescent="0.3">
      <c r="A18" s="62"/>
      <c r="C18" s="69"/>
    </row>
    <row r="19" spans="1:12" x14ac:dyDescent="0.3">
      <c r="A19" s="62" t="s">
        <v>15</v>
      </c>
      <c r="B19" s="70"/>
    </row>
    <row r="20" spans="1:12" ht="48" customHeight="1" x14ac:dyDescent="0.3">
      <c r="A20" s="71" t="s">
        <v>9</v>
      </c>
      <c r="B20" s="72" t="s">
        <v>12</v>
      </c>
      <c r="C20" s="72" t="s">
        <v>13</v>
      </c>
      <c r="D20" s="72" t="s">
        <v>79</v>
      </c>
      <c r="E20" s="72" t="s">
        <v>80</v>
      </c>
      <c r="F20" s="72" t="s">
        <v>31</v>
      </c>
      <c r="I20" s="72" t="s">
        <v>83</v>
      </c>
      <c r="J20" s="87" t="s">
        <v>85</v>
      </c>
    </row>
    <row r="21" spans="1:12" ht="15" customHeight="1" x14ac:dyDescent="0.3">
      <c r="A21" s="71" t="s">
        <v>7</v>
      </c>
      <c r="B21" s="54">
        <v>0</v>
      </c>
      <c r="C21" s="74">
        <f>B21*$B$17</f>
        <v>0</v>
      </c>
      <c r="D21" s="75" t="str">
        <f>B13</f>
        <v xml:space="preserve"> </v>
      </c>
      <c r="E21" s="76">
        <f>B14</f>
        <v>0</v>
      </c>
      <c r="F21" s="54">
        <v>0</v>
      </c>
      <c r="I21" s="88">
        <f>IF($B$9&gt;500,0,(IF(E21&gt;500,0,C21)))</f>
        <v>0</v>
      </c>
      <c r="J21" s="88">
        <f>IF($B$9&gt;500,0,F21*C21)</f>
        <v>0</v>
      </c>
    </row>
    <row r="22" spans="1:12" ht="15" customHeight="1" x14ac:dyDescent="0.3">
      <c r="A22" s="71" t="s">
        <v>76</v>
      </c>
      <c r="B22" s="54">
        <v>0</v>
      </c>
      <c r="C22" s="74">
        <f t="shared" ref="C22:C24" si="0">B22*$B$17</f>
        <v>0</v>
      </c>
      <c r="D22" s="55"/>
      <c r="E22" s="55">
        <v>0</v>
      </c>
      <c r="F22" s="54">
        <v>0</v>
      </c>
      <c r="I22" s="88">
        <f t="shared" ref="I22:I24" si="1">IF($B$9&gt;500,0,(IF(E22&gt;500,0,C22)))</f>
        <v>0</v>
      </c>
      <c r="J22" s="88">
        <f t="shared" ref="J22:J24" si="2">IF($B$9&gt;500,0,F22*C22)</f>
        <v>0</v>
      </c>
    </row>
    <row r="23" spans="1:12" ht="15" customHeight="1" x14ac:dyDescent="0.3">
      <c r="A23" s="71" t="s">
        <v>77</v>
      </c>
      <c r="B23" s="54">
        <v>0</v>
      </c>
      <c r="C23" s="74">
        <f t="shared" si="0"/>
        <v>0</v>
      </c>
      <c r="D23" s="55"/>
      <c r="E23" s="55">
        <v>0</v>
      </c>
      <c r="F23" s="54">
        <v>0</v>
      </c>
      <c r="I23" s="88">
        <f t="shared" si="1"/>
        <v>0</v>
      </c>
      <c r="J23" s="88">
        <f t="shared" si="2"/>
        <v>0</v>
      </c>
    </row>
    <row r="24" spans="1:12" ht="15" customHeight="1" x14ac:dyDescent="0.3">
      <c r="A24" s="71" t="s">
        <v>78</v>
      </c>
      <c r="B24" s="54">
        <v>0</v>
      </c>
      <c r="C24" s="74">
        <f t="shared" si="0"/>
        <v>0</v>
      </c>
      <c r="D24" s="55"/>
      <c r="E24" s="55">
        <v>0</v>
      </c>
      <c r="F24" s="54">
        <v>0</v>
      </c>
      <c r="I24" s="88">
        <f t="shared" si="1"/>
        <v>0</v>
      </c>
      <c r="J24" s="88">
        <f t="shared" si="2"/>
        <v>0</v>
      </c>
    </row>
    <row r="25" spans="1:12" x14ac:dyDescent="0.3">
      <c r="A25" s="71" t="s">
        <v>8</v>
      </c>
      <c r="B25" s="77">
        <f>1-SUM(B21:B24)</f>
        <v>1</v>
      </c>
      <c r="C25" s="74">
        <f>B25*$B$17</f>
        <v>0</v>
      </c>
      <c r="D25" s="75" t="s">
        <v>32</v>
      </c>
      <c r="E25" s="76" t="s">
        <v>32</v>
      </c>
      <c r="F25" s="75" t="s">
        <v>32</v>
      </c>
      <c r="I25" s="94">
        <v>0</v>
      </c>
      <c r="J25" s="94">
        <v>0</v>
      </c>
    </row>
    <row r="26" spans="1:12" x14ac:dyDescent="0.3">
      <c r="B26" s="78" t="str">
        <f>IF(B25&lt;0,"ERROR","")</f>
        <v/>
      </c>
      <c r="C26" s="79" t="s">
        <v>4</v>
      </c>
      <c r="D26" s="79"/>
      <c r="E26" s="79"/>
      <c r="F26" s="79"/>
      <c r="I26" s="88">
        <f>SUM(I21:I25)</f>
        <v>0</v>
      </c>
      <c r="J26" s="88">
        <f>SUM(J21:J25)</f>
        <v>0</v>
      </c>
      <c r="K26" s="90" t="s">
        <v>67</v>
      </c>
    </row>
    <row r="27" spans="1:12" x14ac:dyDescent="0.3">
      <c r="A27" s="63" t="s">
        <v>19</v>
      </c>
    </row>
    <row r="28" spans="1:12" x14ac:dyDescent="0.3">
      <c r="A28" s="119"/>
      <c r="B28" s="121"/>
      <c r="C28" s="80" t="s">
        <v>43</v>
      </c>
      <c r="D28" s="80" t="s">
        <v>40</v>
      </c>
      <c r="E28" s="80" t="s">
        <v>41</v>
      </c>
      <c r="F28" s="80" t="s">
        <v>42</v>
      </c>
      <c r="I28" s="80" t="s">
        <v>84</v>
      </c>
      <c r="J28" s="80" t="s">
        <v>88</v>
      </c>
      <c r="K28" s="80" t="s">
        <v>89</v>
      </c>
      <c r="L28" s="80" t="s">
        <v>90</v>
      </c>
    </row>
    <row r="29" spans="1:12" x14ac:dyDescent="0.3">
      <c r="A29" s="81" t="s">
        <v>94</v>
      </c>
      <c r="B29" s="77">
        <f>B21</f>
        <v>0</v>
      </c>
      <c r="C29" s="75">
        <v>0</v>
      </c>
      <c r="D29" s="75">
        <v>0</v>
      </c>
      <c r="E29" s="75">
        <v>0</v>
      </c>
      <c r="F29" s="75">
        <v>0</v>
      </c>
      <c r="I29" s="95">
        <f>C29+D29/3+E29/2+F29/15</f>
        <v>0</v>
      </c>
      <c r="J29" s="96"/>
      <c r="K29" s="96"/>
      <c r="L29" s="96"/>
    </row>
    <row r="30" spans="1:12" x14ac:dyDescent="0.3">
      <c r="A30" s="81" t="s">
        <v>91</v>
      </c>
      <c r="B30" s="77">
        <f>B22</f>
        <v>0</v>
      </c>
      <c r="C30" s="55">
        <v>0</v>
      </c>
      <c r="D30" s="55">
        <v>0</v>
      </c>
      <c r="E30" s="55">
        <v>0</v>
      </c>
      <c r="F30" s="55">
        <v>0</v>
      </c>
      <c r="I30" s="97" t="s">
        <v>4</v>
      </c>
      <c r="J30" s="95">
        <f>C30+D30/3+E30/2+F30/15</f>
        <v>0</v>
      </c>
      <c r="K30" s="96"/>
      <c r="L30" s="96"/>
    </row>
    <row r="31" spans="1:12" x14ac:dyDescent="0.3">
      <c r="A31" s="81" t="s">
        <v>92</v>
      </c>
      <c r="B31" s="77">
        <f>B23</f>
        <v>0</v>
      </c>
      <c r="C31" s="55">
        <v>0</v>
      </c>
      <c r="D31" s="55">
        <v>0</v>
      </c>
      <c r="E31" s="55">
        <v>0</v>
      </c>
      <c r="F31" s="55">
        <v>0</v>
      </c>
      <c r="I31" s="97" t="s">
        <v>4</v>
      </c>
      <c r="J31" s="96"/>
      <c r="K31" s="95">
        <f>C31+D31/3+E31/2+E31/15</f>
        <v>0</v>
      </c>
      <c r="L31" s="96"/>
    </row>
    <row r="32" spans="1:12" x14ac:dyDescent="0.3">
      <c r="A32" s="81" t="s">
        <v>93</v>
      </c>
      <c r="B32" s="77">
        <f>B24</f>
        <v>0</v>
      </c>
      <c r="C32" s="55">
        <v>0</v>
      </c>
      <c r="D32" s="55">
        <v>0</v>
      </c>
      <c r="E32" s="55">
        <v>0</v>
      </c>
      <c r="F32" s="55">
        <v>0</v>
      </c>
      <c r="I32" s="97" t="s">
        <v>4</v>
      </c>
      <c r="J32" s="96"/>
      <c r="K32" s="96"/>
      <c r="L32" s="95">
        <f>C32+D32/3+E32/2+F32/15</f>
        <v>0</v>
      </c>
    </row>
    <row r="33" spans="1:13" x14ac:dyDescent="0.3">
      <c r="A33" s="119" t="s">
        <v>34</v>
      </c>
      <c r="B33" s="120"/>
      <c r="C33" s="55">
        <v>0</v>
      </c>
      <c r="D33" s="55">
        <v>0</v>
      </c>
      <c r="E33" s="55">
        <v>0</v>
      </c>
      <c r="F33" s="55">
        <v>0</v>
      </c>
      <c r="I33" s="93">
        <f t="shared" ref="I33:I36" si="3">C33+D33/3+E33/2+F33/15</f>
        <v>0</v>
      </c>
      <c r="J33" s="93">
        <f t="shared" ref="J33:L36" si="4">$I33</f>
        <v>0</v>
      </c>
      <c r="K33" s="93">
        <f t="shared" si="4"/>
        <v>0</v>
      </c>
      <c r="L33" s="93">
        <f t="shared" si="4"/>
        <v>0</v>
      </c>
    </row>
    <row r="34" spans="1:13" x14ac:dyDescent="0.3">
      <c r="A34" s="120" t="s">
        <v>36</v>
      </c>
      <c r="B34" s="122"/>
      <c r="C34" s="55">
        <v>0</v>
      </c>
      <c r="D34" s="55">
        <v>0</v>
      </c>
      <c r="E34" s="55">
        <v>0</v>
      </c>
      <c r="F34" s="55">
        <v>0</v>
      </c>
      <c r="I34" s="93">
        <f t="shared" si="3"/>
        <v>0</v>
      </c>
      <c r="J34" s="93">
        <f t="shared" si="4"/>
        <v>0</v>
      </c>
      <c r="K34" s="93">
        <f t="shared" si="4"/>
        <v>0</v>
      </c>
      <c r="L34" s="93">
        <f t="shared" si="4"/>
        <v>0</v>
      </c>
    </row>
    <row r="35" spans="1:13" x14ac:dyDescent="0.3">
      <c r="A35" s="119" t="s">
        <v>35</v>
      </c>
      <c r="B35" s="120"/>
      <c r="C35" s="55">
        <v>0</v>
      </c>
      <c r="D35" s="55">
        <v>0</v>
      </c>
      <c r="E35" s="55">
        <v>0</v>
      </c>
      <c r="F35" s="55">
        <v>0</v>
      </c>
      <c r="I35" s="93">
        <f t="shared" si="3"/>
        <v>0</v>
      </c>
      <c r="J35" s="93">
        <f t="shared" si="4"/>
        <v>0</v>
      </c>
      <c r="K35" s="93">
        <f t="shared" si="4"/>
        <v>0</v>
      </c>
      <c r="L35" s="93">
        <f t="shared" si="4"/>
        <v>0</v>
      </c>
    </row>
    <row r="36" spans="1:13" x14ac:dyDescent="0.3">
      <c r="A36" s="119" t="s">
        <v>18</v>
      </c>
      <c r="B36" s="120"/>
      <c r="C36" s="55">
        <v>0</v>
      </c>
      <c r="D36" s="55">
        <v>0</v>
      </c>
      <c r="E36" s="55">
        <v>0</v>
      </c>
      <c r="F36" s="55">
        <v>0</v>
      </c>
      <c r="I36" s="93">
        <f t="shared" si="3"/>
        <v>0</v>
      </c>
      <c r="J36" s="93">
        <f t="shared" si="4"/>
        <v>0</v>
      </c>
      <c r="K36" s="93">
        <f t="shared" si="4"/>
        <v>0</v>
      </c>
      <c r="L36" s="93">
        <f t="shared" si="4"/>
        <v>0</v>
      </c>
    </row>
    <row r="37" spans="1:13" x14ac:dyDescent="0.3">
      <c r="I37" s="93">
        <f t="shared" ref="I37:L37" si="5">SUM(I29:I36)</f>
        <v>0</v>
      </c>
      <c r="J37" s="93">
        <f t="shared" si="5"/>
        <v>0</v>
      </c>
      <c r="K37" s="93">
        <f t="shared" si="5"/>
        <v>0</v>
      </c>
      <c r="L37" s="93">
        <f t="shared" si="5"/>
        <v>0</v>
      </c>
      <c r="M37" s="63" t="s">
        <v>87</v>
      </c>
    </row>
    <row r="38" spans="1:13" x14ac:dyDescent="0.3">
      <c r="I38" s="98">
        <f>IF(I37&gt;500,0,C21)</f>
        <v>0</v>
      </c>
      <c r="J38" s="99">
        <f>IF(J37&gt;500,0,C22)</f>
        <v>0</v>
      </c>
      <c r="K38" s="99">
        <f>IF(K37&gt;500,0,C23)</f>
        <v>0</v>
      </c>
      <c r="L38" s="99">
        <f>IF(L37&gt;500,0,C24)</f>
        <v>0</v>
      </c>
      <c r="M38" s="63" t="s">
        <v>86</v>
      </c>
    </row>
  </sheetData>
  <sheetProtection password="C9AB" sheet="1" objects="1" scenarios="1" selectLockedCells="1"/>
  <mergeCells count="13">
    <mergeCell ref="B8:C8"/>
    <mergeCell ref="A1:F1"/>
    <mergeCell ref="B3:C3"/>
    <mergeCell ref="B4:C4"/>
    <mergeCell ref="B5:C5"/>
    <mergeCell ref="B7:C7"/>
    <mergeCell ref="A36:B36"/>
    <mergeCell ref="B12:C12"/>
    <mergeCell ref="B13:C13"/>
    <mergeCell ref="A28:B28"/>
    <mergeCell ref="A33:B33"/>
    <mergeCell ref="A34:B34"/>
    <mergeCell ref="A35:B35"/>
  </mergeCells>
  <conditionalFormatting sqref="C14">
    <cfRule type="expression" dxfId="47" priority="22">
      <formula>$J$11</formula>
    </cfRule>
  </conditionalFormatting>
  <conditionalFormatting sqref="B16:C16">
    <cfRule type="expression" dxfId="46" priority="21">
      <formula>$J$11</formula>
    </cfRule>
  </conditionalFormatting>
  <conditionalFormatting sqref="B17:C17">
    <cfRule type="expression" dxfId="45" priority="20">
      <formula>$J$11</formula>
    </cfRule>
  </conditionalFormatting>
  <conditionalFormatting sqref="B21:B24">
    <cfRule type="expression" dxfId="44" priority="19">
      <formula>$J$11</formula>
    </cfRule>
  </conditionalFormatting>
  <conditionalFormatting sqref="B25">
    <cfRule type="expression" dxfId="43" priority="18">
      <formula>$J$11</formula>
    </cfRule>
  </conditionalFormatting>
  <conditionalFormatting sqref="C21:C25">
    <cfRule type="expression" dxfId="42" priority="17">
      <formula>$J$11</formula>
    </cfRule>
  </conditionalFormatting>
  <conditionalFormatting sqref="B12:C12">
    <cfRule type="expression" dxfId="41" priority="24">
      <formula>$J$11</formula>
    </cfRule>
  </conditionalFormatting>
  <conditionalFormatting sqref="B13:C13">
    <cfRule type="expression" dxfId="40" priority="23">
      <formula>$J$11</formula>
    </cfRule>
  </conditionalFormatting>
  <conditionalFormatting sqref="A22:A24">
    <cfRule type="expression" dxfId="39" priority="16">
      <formula>$M$19</formula>
    </cfRule>
  </conditionalFormatting>
  <conditionalFormatting sqref="F6">
    <cfRule type="expression" dxfId="38" priority="7">
      <formula>$J$11</formula>
    </cfRule>
  </conditionalFormatting>
  <conditionalFormatting sqref="F9">
    <cfRule type="expression" dxfId="37" priority="5">
      <formula>$J$11</formula>
    </cfRule>
  </conditionalFormatting>
  <conditionalFormatting sqref="F12">
    <cfRule type="expression" dxfId="36" priority="3">
      <formula>$J$11</formula>
    </cfRule>
  </conditionalFormatting>
  <conditionalFormatting sqref="A12:F38">
    <cfRule type="expression" dxfId="35" priority="2">
      <formula>$J$11</formula>
    </cfRule>
  </conditionalFormatting>
  <conditionalFormatting sqref="D3:F11">
    <cfRule type="expression" dxfId="34" priority="1">
      <formula>$J$11</formula>
    </cfRule>
  </conditionalFormatting>
  <dataValidations count="1">
    <dataValidation type="decimal" allowBlank="1" showInputMessage="1" showErrorMessage="1" sqref="F21:F24 B21:B24">
      <formula1>0</formula1>
      <formula2>1</formula2>
    </dataValidation>
  </dataValidations>
  <pageMargins left="0.7" right="0.7" top="0.75" bottom="0.75" header="0.3" footer="0.3"/>
  <pageSetup scale="87" orientation="landscape" r:id="rId1"/>
  <extLst>
    <ext xmlns:x14="http://schemas.microsoft.com/office/spreadsheetml/2009/9/main" uri="{78C0D931-6437-407d-A8EE-F0AAD7539E65}">
      <x14:conditionalFormattings>
        <x14:conditionalFormatting xmlns:xm="http://schemas.microsoft.com/office/excel/2006/main">
          <x14:cfRule type="expression" priority="15" id="{3C4FD788-43BB-4364-A258-6AF789A94D98}">
            <xm:f>'MR5 Summary'!$I$21</xm:f>
            <x14:dxf>
              <font>
                <color theme="0"/>
              </font>
              <fill>
                <patternFill>
                  <fgColor theme="0"/>
                  <bgColor theme="0"/>
                </patternFill>
              </fill>
            </x14:dxf>
          </x14:cfRule>
          <xm:sqref>D5:F5 D7:F7 D6:E6</xm:sqref>
        </x14:conditionalFormatting>
        <x14:conditionalFormatting xmlns:xm="http://schemas.microsoft.com/office/excel/2006/main">
          <x14:cfRule type="expression" priority="14" id="{526B3FA1-CE2C-4E91-A72A-C71E29DDEA5B}">
            <xm:f>'MR5 Summary'!$I$36</xm:f>
            <x14:dxf>
              <font>
                <color theme="0"/>
              </font>
              <fill>
                <patternFill>
                  <fgColor theme="0"/>
                  <bgColor theme="0"/>
                </patternFill>
              </fill>
            </x14:dxf>
          </x14:cfRule>
          <xm:sqref>D8:F8 D10:F10 D9:E9</xm:sqref>
        </x14:conditionalFormatting>
        <x14:conditionalFormatting xmlns:xm="http://schemas.microsoft.com/office/excel/2006/main">
          <x14:cfRule type="expression" priority="13" id="{2C34C527-2D24-4402-8835-3C1E4146C6F8}">
            <xm:f>'MR5 Summary'!$I$51</xm:f>
            <x14:dxf>
              <font>
                <color theme="0"/>
              </font>
              <fill>
                <patternFill>
                  <fgColor theme="0"/>
                  <bgColor theme="0"/>
                </patternFill>
              </fill>
            </x14:dxf>
          </x14:cfRule>
          <xm:sqref>D11:F11 D13:F13 D12:E12</xm:sqref>
        </x14:conditionalFormatting>
        <x14:conditionalFormatting xmlns:xm="http://schemas.microsoft.com/office/excel/2006/main">
          <x14:cfRule type="expression" priority="12" id="{0F58E413-6C94-40DF-A9A8-49B62E928A22}">
            <xm:f>'MR5 Summary'!$I$21</xm:f>
            <x14:dxf>
              <font>
                <color theme="0"/>
              </font>
              <fill>
                <patternFill>
                  <fgColor theme="0"/>
                  <bgColor theme="0"/>
                </patternFill>
              </fill>
            </x14:dxf>
          </x14:cfRule>
          <xm:sqref>F20:F25</xm:sqref>
        </x14:conditionalFormatting>
        <x14:conditionalFormatting xmlns:xm="http://schemas.microsoft.com/office/excel/2006/main">
          <x14:cfRule type="expression" priority="11" id="{33C884B8-64C7-4B85-BAAC-715353135005}">
            <xm:f>'MR5 Summary'!$I$36</xm:f>
            <x14:dxf>
              <fill>
                <patternFill>
                  <bgColor theme="1"/>
                </patternFill>
              </fill>
            </x14:dxf>
          </x14:cfRule>
          <xm:sqref>B14</xm:sqref>
        </x14:conditionalFormatting>
        <x14:conditionalFormatting xmlns:xm="http://schemas.microsoft.com/office/excel/2006/main">
          <x14:cfRule type="expression" priority="10" id="{8F05A472-AAB4-4D29-BD8A-D0BF1423E46E}">
            <xm:f>'MR5 Summary'!$I$36</xm:f>
            <x14:dxf>
              <font>
                <color theme="0"/>
              </font>
              <fill>
                <patternFill>
                  <fgColor theme="0"/>
                  <bgColor theme="0"/>
                </patternFill>
              </fill>
            </x14:dxf>
          </x14:cfRule>
          <xm:sqref>D20:E25</xm:sqref>
        </x14:conditionalFormatting>
        <x14:conditionalFormatting xmlns:xm="http://schemas.microsoft.com/office/excel/2006/main">
          <x14:cfRule type="expression" priority="9" id="{4343E76B-47C5-4A7C-B8C3-0DCE246067D2}">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A27:F36</xm:sqref>
        </x14:conditionalFormatting>
        <x14:conditionalFormatting xmlns:xm="http://schemas.microsoft.com/office/excel/2006/main">
          <x14:cfRule type="expression" priority="8" id="{F21EBC62-B724-48AB-A28A-75405236EED7}">
            <xm:f>'MR5 Summary'!$I$21</xm:f>
            <x14:dxf>
              <font>
                <color theme="0"/>
              </font>
              <fill>
                <patternFill>
                  <fgColor theme="0"/>
                  <bgColor theme="0"/>
                </patternFill>
              </fill>
            </x14:dxf>
          </x14:cfRule>
          <xm:sqref>F6</xm:sqref>
        </x14:conditionalFormatting>
        <x14:conditionalFormatting xmlns:xm="http://schemas.microsoft.com/office/excel/2006/main">
          <x14:cfRule type="expression" priority="6" id="{A65B4ED3-0ACA-430F-A7BE-754F699878D6}">
            <xm:f>'MR5 Summary'!$I$36</xm:f>
            <x14:dxf>
              <font>
                <color theme="0"/>
              </font>
              <fill>
                <patternFill>
                  <fgColor theme="0"/>
                  <bgColor theme="0"/>
                </patternFill>
              </fill>
            </x14:dxf>
          </x14:cfRule>
          <xm:sqref>F9</xm:sqref>
        </x14:conditionalFormatting>
        <x14:conditionalFormatting xmlns:xm="http://schemas.microsoft.com/office/excel/2006/main">
          <x14:cfRule type="expression" priority="4" id="{FEE7F16C-797D-45F8-96F9-E26E35FACFA2}">
            <xm:f>'MR5 Summary'!$I$51</xm:f>
            <x14:dxf>
              <font>
                <color theme="0"/>
              </font>
              <fill>
                <patternFill>
                  <fgColor theme="0"/>
                  <bgColor theme="0"/>
                </patternFill>
              </fill>
            </x14:dxf>
          </x14:cfRule>
          <xm:sqref>F12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B16" sqref="B16"/>
    </sheetView>
  </sheetViews>
  <sheetFormatPr defaultColWidth="8.88671875" defaultRowHeight="14.4" x14ac:dyDescent="0.3"/>
  <cols>
    <col min="1" max="1" width="31.44140625" style="60" customWidth="1"/>
    <col min="2" max="2" width="17.44140625" style="60" customWidth="1"/>
    <col min="3" max="4" width="20.5546875" style="60" customWidth="1"/>
    <col min="5" max="6" width="22.33203125" style="60" customWidth="1"/>
    <col min="7" max="8" width="8.88671875" style="60" hidden="1" customWidth="1"/>
    <col min="9" max="9" width="26.6640625" style="60" hidden="1" customWidth="1"/>
    <col min="10" max="10" width="28" style="60" hidden="1" customWidth="1"/>
    <col min="11" max="11" width="28.5546875" style="60" hidden="1" customWidth="1"/>
    <col min="12" max="12" width="24.33203125" style="60" hidden="1" customWidth="1"/>
    <col min="13" max="13" width="10.109375" style="60" hidden="1" customWidth="1"/>
    <col min="14" max="16384" width="8.88671875" style="60"/>
  </cols>
  <sheetData>
    <row r="1" spans="1:10" ht="18" x14ac:dyDescent="0.35">
      <c r="A1" s="125" t="s">
        <v>81</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IF(B11="None",0,J26)</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IF(B11="None",0,I26)</f>
        <v>0</v>
      </c>
    </row>
    <row r="11" spans="1:10" x14ac:dyDescent="0.3">
      <c r="A11" s="63" t="s">
        <v>10</v>
      </c>
      <c r="B11" s="68" t="str">
        <f>'MR5 Summary'!A31</f>
        <v>None</v>
      </c>
      <c r="D11" s="61" t="s">
        <v>27</v>
      </c>
      <c r="E11" s="63"/>
      <c r="F11" s="62"/>
      <c r="J11" s="60">
        <f>IF(B11="None",1,0)</f>
        <v>1</v>
      </c>
    </row>
    <row r="12" spans="1:10" x14ac:dyDescent="0.3">
      <c r="A12" s="63" t="s">
        <v>16</v>
      </c>
      <c r="B12" s="107" t="s">
        <v>4</v>
      </c>
      <c r="C12" s="105"/>
      <c r="D12" s="63"/>
      <c r="E12" s="63" t="s">
        <v>33</v>
      </c>
      <c r="F12" s="64">
        <f>IF(B17&gt;0,F13/B17,0)</f>
        <v>0</v>
      </c>
      <c r="J12" s="60" t="str">
        <f>IF(B11="None","",B12)</f>
        <v/>
      </c>
    </row>
    <row r="13" spans="1:10" x14ac:dyDescent="0.3">
      <c r="A13" s="63" t="s">
        <v>17</v>
      </c>
      <c r="B13" s="107" t="s">
        <v>4</v>
      </c>
      <c r="C13" s="105"/>
      <c r="D13" s="63"/>
      <c r="E13" s="63" t="s">
        <v>22</v>
      </c>
      <c r="F13" s="65">
        <f>IF(B11="None",0,SUM(I38:L38))</f>
        <v>0</v>
      </c>
    </row>
    <row r="14" spans="1:10" x14ac:dyDescent="0.3">
      <c r="A14" s="84" t="s">
        <v>23</v>
      </c>
      <c r="B14" s="26">
        <v>0</v>
      </c>
      <c r="C14" s="85"/>
    </row>
    <row r="15" spans="1:10" x14ac:dyDescent="0.3">
      <c r="A15" s="86" t="s">
        <v>4</v>
      </c>
      <c r="B15" s="56" t="s">
        <v>4</v>
      </c>
    </row>
    <row r="16" spans="1:10" ht="15" x14ac:dyDescent="0.25">
      <c r="A16" s="62" t="s">
        <v>11</v>
      </c>
      <c r="B16" s="26">
        <v>0</v>
      </c>
      <c r="C16" s="85"/>
    </row>
    <row r="17" spans="1:12" x14ac:dyDescent="0.3">
      <c r="A17" s="62" t="s">
        <v>5</v>
      </c>
      <c r="B17" s="53">
        <v>0</v>
      </c>
      <c r="C17" s="85"/>
    </row>
    <row r="18" spans="1:12" x14ac:dyDescent="0.3">
      <c r="A18" s="62"/>
      <c r="C18" s="69"/>
    </row>
    <row r="19" spans="1:12" x14ac:dyDescent="0.3">
      <c r="A19" s="62" t="s">
        <v>15</v>
      </c>
      <c r="B19" s="70"/>
    </row>
    <row r="20" spans="1:12" ht="48" customHeight="1" x14ac:dyDescent="0.3">
      <c r="A20" s="71" t="s">
        <v>9</v>
      </c>
      <c r="B20" s="72" t="s">
        <v>12</v>
      </c>
      <c r="C20" s="72" t="s">
        <v>13</v>
      </c>
      <c r="D20" s="72" t="s">
        <v>79</v>
      </c>
      <c r="E20" s="72" t="s">
        <v>80</v>
      </c>
      <c r="F20" s="72" t="s">
        <v>191</v>
      </c>
      <c r="I20" s="72" t="s">
        <v>83</v>
      </c>
      <c r="J20" s="87" t="s">
        <v>85</v>
      </c>
    </row>
    <row r="21" spans="1:12" ht="15" customHeight="1" x14ac:dyDescent="0.3">
      <c r="A21" s="71" t="s">
        <v>7</v>
      </c>
      <c r="B21" s="54">
        <v>0</v>
      </c>
      <c r="C21" s="74">
        <f>B21*$B$17</f>
        <v>0</v>
      </c>
      <c r="D21" s="75" t="str">
        <f>B13</f>
        <v xml:space="preserve"> </v>
      </c>
      <c r="E21" s="76">
        <f>B14</f>
        <v>0</v>
      </c>
      <c r="F21" s="54">
        <v>0</v>
      </c>
      <c r="I21" s="88">
        <f>IF($B$9&gt;500,0,(IF(E21&gt;500,0,C21)))</f>
        <v>0</v>
      </c>
      <c r="J21" s="88">
        <f>IF($B$9&gt;500,0,F21*C21)</f>
        <v>0</v>
      </c>
    </row>
    <row r="22" spans="1:12" ht="15" customHeight="1" x14ac:dyDescent="0.3">
      <c r="A22" s="71" t="s">
        <v>76</v>
      </c>
      <c r="B22" s="54">
        <v>0</v>
      </c>
      <c r="C22" s="74">
        <f t="shared" ref="C22:C24" si="0">B22*$B$17</f>
        <v>0</v>
      </c>
      <c r="D22" s="55"/>
      <c r="E22" s="55">
        <v>0</v>
      </c>
      <c r="F22" s="54">
        <v>0</v>
      </c>
      <c r="I22" s="88">
        <f t="shared" ref="I22:I24" si="1">IF($B$9&gt;500,0,(IF(E22&gt;500,0,C22)))</f>
        <v>0</v>
      </c>
      <c r="J22" s="88">
        <f t="shared" ref="J22:J24" si="2">IF($B$9&gt;500,0,F22*C22)</f>
        <v>0</v>
      </c>
    </row>
    <row r="23" spans="1:12" ht="15" customHeight="1" x14ac:dyDescent="0.3">
      <c r="A23" s="71" t="s">
        <v>77</v>
      </c>
      <c r="B23" s="54">
        <v>0</v>
      </c>
      <c r="C23" s="74">
        <f t="shared" si="0"/>
        <v>0</v>
      </c>
      <c r="D23" s="55"/>
      <c r="E23" s="55">
        <v>0</v>
      </c>
      <c r="F23" s="54">
        <v>0</v>
      </c>
      <c r="I23" s="88">
        <f t="shared" si="1"/>
        <v>0</v>
      </c>
      <c r="J23" s="88">
        <f t="shared" si="2"/>
        <v>0</v>
      </c>
    </row>
    <row r="24" spans="1:12" ht="15" customHeight="1" x14ac:dyDescent="0.3">
      <c r="A24" s="71" t="s">
        <v>78</v>
      </c>
      <c r="B24" s="54">
        <v>0</v>
      </c>
      <c r="C24" s="74">
        <f t="shared" si="0"/>
        <v>0</v>
      </c>
      <c r="D24" s="55"/>
      <c r="E24" s="55">
        <v>0</v>
      </c>
      <c r="F24" s="54">
        <v>0</v>
      </c>
      <c r="I24" s="88">
        <f t="shared" si="1"/>
        <v>0</v>
      </c>
      <c r="J24" s="88">
        <f t="shared" si="2"/>
        <v>0</v>
      </c>
    </row>
    <row r="25" spans="1:12" x14ac:dyDescent="0.3">
      <c r="A25" s="71" t="s">
        <v>8</v>
      </c>
      <c r="B25" s="77">
        <f>1-SUM(B21:B24)</f>
        <v>1</v>
      </c>
      <c r="C25" s="74">
        <f>B25*$B$17</f>
        <v>0</v>
      </c>
      <c r="D25" s="75" t="s">
        <v>32</v>
      </c>
      <c r="E25" s="76" t="s">
        <v>32</v>
      </c>
      <c r="F25" s="75" t="s">
        <v>32</v>
      </c>
      <c r="I25" s="94">
        <v>0</v>
      </c>
      <c r="J25" s="94">
        <v>0</v>
      </c>
    </row>
    <row r="26" spans="1:12" x14ac:dyDescent="0.3">
      <c r="B26" s="78" t="str">
        <f>IF(B25&lt;0,"ERROR","")</f>
        <v/>
      </c>
      <c r="C26" s="79" t="s">
        <v>4</v>
      </c>
      <c r="D26" s="79"/>
      <c r="E26" s="79"/>
      <c r="F26" s="79"/>
      <c r="I26" s="88">
        <f>SUM(I21:I25)</f>
        <v>0</v>
      </c>
      <c r="J26" s="88">
        <f>SUM(J21:J25)</f>
        <v>0</v>
      </c>
      <c r="K26" s="90" t="s">
        <v>67</v>
      </c>
    </row>
    <row r="27" spans="1:12" x14ac:dyDescent="0.3">
      <c r="A27" s="63" t="s">
        <v>19</v>
      </c>
    </row>
    <row r="28" spans="1:12" x14ac:dyDescent="0.3">
      <c r="A28" s="119"/>
      <c r="B28" s="121"/>
      <c r="C28" s="80" t="s">
        <v>43</v>
      </c>
      <c r="D28" s="80" t="s">
        <v>40</v>
      </c>
      <c r="E28" s="80" t="s">
        <v>41</v>
      </c>
      <c r="F28" s="80" t="s">
        <v>42</v>
      </c>
      <c r="I28" s="80" t="s">
        <v>84</v>
      </c>
      <c r="J28" s="80" t="s">
        <v>88</v>
      </c>
      <c r="K28" s="80" t="s">
        <v>89</v>
      </c>
      <c r="L28" s="80" t="s">
        <v>90</v>
      </c>
    </row>
    <row r="29" spans="1:12" x14ac:dyDescent="0.3">
      <c r="A29" s="81" t="s">
        <v>94</v>
      </c>
      <c r="B29" s="77">
        <f>B21</f>
        <v>0</v>
      </c>
      <c r="C29" s="75">
        <v>0</v>
      </c>
      <c r="D29" s="75">
        <v>0</v>
      </c>
      <c r="E29" s="75">
        <v>0</v>
      </c>
      <c r="F29" s="75">
        <v>0</v>
      </c>
      <c r="I29" s="95">
        <f>C29+D29/3+E29/2+F29/15</f>
        <v>0</v>
      </c>
      <c r="J29" s="96"/>
      <c r="K29" s="96"/>
      <c r="L29" s="96"/>
    </row>
    <row r="30" spans="1:12" x14ac:dyDescent="0.3">
      <c r="A30" s="81" t="s">
        <v>91</v>
      </c>
      <c r="B30" s="77">
        <f>B22</f>
        <v>0</v>
      </c>
      <c r="C30" s="55">
        <v>0</v>
      </c>
      <c r="D30" s="55">
        <v>0</v>
      </c>
      <c r="E30" s="55">
        <v>0</v>
      </c>
      <c r="F30" s="55">
        <v>0</v>
      </c>
      <c r="I30" s="97" t="s">
        <v>4</v>
      </c>
      <c r="J30" s="95">
        <f>C30+D30/3+E30/2+F30/15</f>
        <v>0</v>
      </c>
      <c r="K30" s="96"/>
      <c r="L30" s="96"/>
    </row>
    <row r="31" spans="1:12" x14ac:dyDescent="0.3">
      <c r="A31" s="81" t="s">
        <v>92</v>
      </c>
      <c r="B31" s="77">
        <f>B23</f>
        <v>0</v>
      </c>
      <c r="C31" s="55">
        <v>0</v>
      </c>
      <c r="D31" s="55">
        <v>0</v>
      </c>
      <c r="E31" s="55">
        <v>0</v>
      </c>
      <c r="F31" s="55">
        <v>0</v>
      </c>
      <c r="I31" s="97" t="s">
        <v>4</v>
      </c>
      <c r="J31" s="96"/>
      <c r="K31" s="95">
        <f>C31+D31/3+E31/2+E31/15</f>
        <v>0</v>
      </c>
      <c r="L31" s="96"/>
    </row>
    <row r="32" spans="1:12" x14ac:dyDescent="0.3">
      <c r="A32" s="81" t="s">
        <v>93</v>
      </c>
      <c r="B32" s="77">
        <f>B24</f>
        <v>0</v>
      </c>
      <c r="C32" s="55">
        <v>0</v>
      </c>
      <c r="D32" s="55">
        <v>0</v>
      </c>
      <c r="E32" s="55">
        <v>0</v>
      </c>
      <c r="F32" s="55">
        <v>0</v>
      </c>
      <c r="I32" s="97" t="s">
        <v>4</v>
      </c>
      <c r="J32" s="96"/>
      <c r="K32" s="96"/>
      <c r="L32" s="95">
        <f>C32+D32/3+E32/2+F32/15</f>
        <v>0</v>
      </c>
    </row>
    <row r="33" spans="1:13" x14ac:dyDescent="0.3">
      <c r="A33" s="119" t="s">
        <v>34</v>
      </c>
      <c r="B33" s="120"/>
      <c r="C33" s="55">
        <v>0</v>
      </c>
      <c r="D33" s="55">
        <v>0</v>
      </c>
      <c r="E33" s="55">
        <v>0</v>
      </c>
      <c r="F33" s="55">
        <v>0</v>
      </c>
      <c r="I33" s="93">
        <f t="shared" ref="I33:I36" si="3">C33+D33/3+E33/2+F33/15</f>
        <v>0</v>
      </c>
      <c r="J33" s="93">
        <f t="shared" ref="J33:L36" si="4">$I33</f>
        <v>0</v>
      </c>
      <c r="K33" s="93">
        <f t="shared" si="4"/>
        <v>0</v>
      </c>
      <c r="L33" s="93">
        <f t="shared" si="4"/>
        <v>0</v>
      </c>
    </row>
    <row r="34" spans="1:13" x14ac:dyDescent="0.3">
      <c r="A34" s="120" t="s">
        <v>36</v>
      </c>
      <c r="B34" s="122"/>
      <c r="C34" s="55">
        <v>0</v>
      </c>
      <c r="D34" s="55">
        <v>0</v>
      </c>
      <c r="E34" s="55">
        <v>0</v>
      </c>
      <c r="F34" s="55">
        <v>0</v>
      </c>
      <c r="I34" s="93">
        <f t="shared" si="3"/>
        <v>0</v>
      </c>
      <c r="J34" s="93">
        <f t="shared" si="4"/>
        <v>0</v>
      </c>
      <c r="K34" s="93">
        <f t="shared" si="4"/>
        <v>0</v>
      </c>
      <c r="L34" s="93">
        <f t="shared" si="4"/>
        <v>0</v>
      </c>
    </row>
    <row r="35" spans="1:13" x14ac:dyDescent="0.3">
      <c r="A35" s="119" t="s">
        <v>35</v>
      </c>
      <c r="B35" s="120"/>
      <c r="C35" s="55">
        <v>0</v>
      </c>
      <c r="D35" s="55">
        <v>0</v>
      </c>
      <c r="E35" s="55">
        <v>0</v>
      </c>
      <c r="F35" s="55">
        <v>0</v>
      </c>
      <c r="I35" s="93">
        <f t="shared" si="3"/>
        <v>0</v>
      </c>
      <c r="J35" s="93">
        <f t="shared" si="4"/>
        <v>0</v>
      </c>
      <c r="K35" s="93">
        <f t="shared" si="4"/>
        <v>0</v>
      </c>
      <c r="L35" s="93">
        <f t="shared" si="4"/>
        <v>0</v>
      </c>
    </row>
    <row r="36" spans="1:13" x14ac:dyDescent="0.3">
      <c r="A36" s="119" t="s">
        <v>18</v>
      </c>
      <c r="B36" s="120"/>
      <c r="C36" s="55">
        <v>0</v>
      </c>
      <c r="D36" s="55">
        <v>0</v>
      </c>
      <c r="E36" s="55">
        <v>0</v>
      </c>
      <c r="F36" s="55">
        <v>0</v>
      </c>
      <c r="I36" s="93">
        <f t="shared" si="3"/>
        <v>0</v>
      </c>
      <c r="J36" s="93">
        <f t="shared" si="4"/>
        <v>0</v>
      </c>
      <c r="K36" s="93">
        <f t="shared" si="4"/>
        <v>0</v>
      </c>
      <c r="L36" s="93">
        <f t="shared" si="4"/>
        <v>0</v>
      </c>
    </row>
    <row r="37" spans="1:13" x14ac:dyDescent="0.3">
      <c r="I37" s="93">
        <f t="shared" ref="I37:L37" si="5">SUM(I29:I36)</f>
        <v>0</v>
      </c>
      <c r="J37" s="93">
        <f t="shared" si="5"/>
        <v>0</v>
      </c>
      <c r="K37" s="93">
        <f t="shared" si="5"/>
        <v>0</v>
      </c>
      <c r="L37" s="93">
        <f t="shared" si="5"/>
        <v>0</v>
      </c>
      <c r="M37" s="63" t="s">
        <v>87</v>
      </c>
    </row>
    <row r="38" spans="1:13" x14ac:dyDescent="0.3">
      <c r="I38" s="98">
        <f>IF(I37&gt;500,0,C21)</f>
        <v>0</v>
      </c>
      <c r="J38" s="99">
        <f>IF(J37&gt;500,0,C22)</f>
        <v>0</v>
      </c>
      <c r="K38" s="99">
        <f>IF(K37&gt;500,0,C23)</f>
        <v>0</v>
      </c>
      <c r="L38" s="99">
        <f>IF(L37&gt;500,0,C24)</f>
        <v>0</v>
      </c>
      <c r="M38" s="63" t="s">
        <v>86</v>
      </c>
    </row>
  </sheetData>
  <sheetProtection password="C9AB" sheet="1" objects="1" scenarios="1" selectLockedCells="1"/>
  <mergeCells count="13">
    <mergeCell ref="B8:C8"/>
    <mergeCell ref="A1:F1"/>
    <mergeCell ref="B3:C3"/>
    <mergeCell ref="B4:C4"/>
    <mergeCell ref="B5:C5"/>
    <mergeCell ref="B7:C7"/>
    <mergeCell ref="A36:B36"/>
    <mergeCell ref="B12:C12"/>
    <mergeCell ref="B13:C13"/>
    <mergeCell ref="A28:B28"/>
    <mergeCell ref="A33:B33"/>
    <mergeCell ref="A34:B34"/>
    <mergeCell ref="A35:B35"/>
  </mergeCells>
  <conditionalFormatting sqref="C14">
    <cfRule type="expression" dxfId="23" priority="22">
      <formula>$J$11</formula>
    </cfRule>
  </conditionalFormatting>
  <conditionalFormatting sqref="B16:C16">
    <cfRule type="expression" dxfId="22" priority="21">
      <formula>$J$11</formula>
    </cfRule>
  </conditionalFormatting>
  <conditionalFormatting sqref="B17:C17">
    <cfRule type="expression" dxfId="21" priority="20">
      <formula>$J$11</formula>
    </cfRule>
  </conditionalFormatting>
  <conditionalFormatting sqref="B21:B24">
    <cfRule type="expression" dxfId="20" priority="19">
      <formula>$J$11</formula>
    </cfRule>
  </conditionalFormatting>
  <conditionalFormatting sqref="B25">
    <cfRule type="expression" dxfId="19" priority="18">
      <formula>$J$11</formula>
    </cfRule>
  </conditionalFormatting>
  <conditionalFormatting sqref="C21:C25">
    <cfRule type="expression" dxfId="18" priority="17">
      <formula>$J$11</formula>
    </cfRule>
  </conditionalFormatting>
  <conditionalFormatting sqref="B12:C12">
    <cfRule type="expression" dxfId="17" priority="24">
      <formula>$J$11</formula>
    </cfRule>
  </conditionalFormatting>
  <conditionalFormatting sqref="B13:C13">
    <cfRule type="expression" dxfId="16" priority="23">
      <formula>$J$11</formula>
    </cfRule>
  </conditionalFormatting>
  <conditionalFormatting sqref="A22:A24">
    <cfRule type="expression" dxfId="15" priority="16">
      <formula>$M$19</formula>
    </cfRule>
  </conditionalFormatting>
  <conditionalFormatting sqref="F6">
    <cfRule type="expression" dxfId="14" priority="7">
      <formula>$J$11</formula>
    </cfRule>
  </conditionalFormatting>
  <conditionalFormatting sqref="F9">
    <cfRule type="expression" dxfId="13" priority="5">
      <formula>$J$11</formula>
    </cfRule>
  </conditionalFormatting>
  <conditionalFormatting sqref="F12">
    <cfRule type="expression" dxfId="12" priority="3">
      <formula>$J$11</formula>
    </cfRule>
  </conditionalFormatting>
  <conditionalFormatting sqref="A12:F39">
    <cfRule type="expression" dxfId="11" priority="2">
      <formula>$J$11</formula>
    </cfRule>
  </conditionalFormatting>
  <conditionalFormatting sqref="D3:F11">
    <cfRule type="expression" dxfId="10" priority="1">
      <formula>$J$11</formula>
    </cfRule>
  </conditionalFormatting>
  <dataValidations count="1">
    <dataValidation type="decimal" allowBlank="1" showInputMessage="1" showErrorMessage="1" sqref="F21:F24">
      <formula1>0</formula1>
      <formula2>1</formula2>
    </dataValidation>
  </dataValidations>
  <pageMargins left="0.7" right="0.7" top="0.75" bottom="0.75" header="0.3" footer="0.3"/>
  <pageSetup scale="87" orientation="landscape" r:id="rId1"/>
  <extLst>
    <ext xmlns:x14="http://schemas.microsoft.com/office/spreadsheetml/2009/9/main" uri="{78C0D931-6437-407d-A8EE-F0AAD7539E65}">
      <x14:conditionalFormattings>
        <x14:conditionalFormatting xmlns:xm="http://schemas.microsoft.com/office/excel/2006/main">
          <x14:cfRule type="expression" priority="15" id="{CD6B7A9F-4483-40B0-B768-622FD771D21E}">
            <xm:f>'MR5 Summary'!$I$21</xm:f>
            <x14:dxf>
              <font>
                <color theme="0"/>
              </font>
              <fill>
                <patternFill>
                  <fgColor theme="0"/>
                  <bgColor theme="0"/>
                </patternFill>
              </fill>
            </x14:dxf>
          </x14:cfRule>
          <xm:sqref>D5:F5 D7:F7 D6:E6</xm:sqref>
        </x14:conditionalFormatting>
        <x14:conditionalFormatting xmlns:xm="http://schemas.microsoft.com/office/excel/2006/main">
          <x14:cfRule type="expression" priority="14" id="{2B7A048C-17DF-4CB7-971B-560A1B831B5B}">
            <xm:f>'MR5 Summary'!$I$36</xm:f>
            <x14:dxf>
              <font>
                <color theme="0"/>
              </font>
              <fill>
                <patternFill>
                  <fgColor theme="0"/>
                  <bgColor theme="0"/>
                </patternFill>
              </fill>
            </x14:dxf>
          </x14:cfRule>
          <xm:sqref>D8:F8 D10:F10 D9:E9</xm:sqref>
        </x14:conditionalFormatting>
        <x14:conditionalFormatting xmlns:xm="http://schemas.microsoft.com/office/excel/2006/main">
          <x14:cfRule type="expression" priority="13" id="{7DC4FF99-B1D6-432A-9FEA-29B8AFA7B1B3}">
            <xm:f>'MR5 Summary'!$I$51</xm:f>
            <x14:dxf>
              <font>
                <color theme="0"/>
              </font>
              <fill>
                <patternFill>
                  <fgColor theme="0"/>
                  <bgColor theme="0"/>
                </patternFill>
              </fill>
            </x14:dxf>
          </x14:cfRule>
          <xm:sqref>D11:F11 D13:F13 D12:E12</xm:sqref>
        </x14:conditionalFormatting>
        <x14:conditionalFormatting xmlns:xm="http://schemas.microsoft.com/office/excel/2006/main">
          <x14:cfRule type="expression" priority="12" id="{1C712A0F-1B2E-4E6E-8C4B-E39A76C8EF70}">
            <xm:f>'MR5 Summary'!$I$21</xm:f>
            <x14:dxf>
              <font>
                <color theme="0"/>
              </font>
              <fill>
                <patternFill>
                  <fgColor theme="0"/>
                  <bgColor theme="0"/>
                </patternFill>
              </fill>
            </x14:dxf>
          </x14:cfRule>
          <xm:sqref>F20:F25</xm:sqref>
        </x14:conditionalFormatting>
        <x14:conditionalFormatting xmlns:xm="http://schemas.microsoft.com/office/excel/2006/main">
          <x14:cfRule type="expression" priority="11" id="{9326F2A6-519B-421F-9A11-062E3332BEEF}">
            <xm:f>'MR5 Summary'!$I$36</xm:f>
            <x14:dxf>
              <fill>
                <patternFill>
                  <bgColor theme="1"/>
                </patternFill>
              </fill>
            </x14:dxf>
          </x14:cfRule>
          <xm:sqref>B14</xm:sqref>
        </x14:conditionalFormatting>
        <x14:conditionalFormatting xmlns:xm="http://schemas.microsoft.com/office/excel/2006/main">
          <x14:cfRule type="expression" priority="10" id="{580E0804-5084-4171-8232-0F1B2E435C1B}">
            <xm:f>'MR5 Summary'!$I$36</xm:f>
            <x14:dxf>
              <font>
                <color theme="0"/>
              </font>
              <fill>
                <patternFill>
                  <fgColor theme="0"/>
                  <bgColor theme="0"/>
                </patternFill>
              </fill>
            </x14:dxf>
          </x14:cfRule>
          <xm:sqref>D20:E25</xm:sqref>
        </x14:conditionalFormatting>
        <x14:conditionalFormatting xmlns:xm="http://schemas.microsoft.com/office/excel/2006/main">
          <x14:cfRule type="expression" priority="9" id="{09151EE7-A514-41A7-AA69-E1C58F045E38}">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A27:F36</xm:sqref>
        </x14:conditionalFormatting>
        <x14:conditionalFormatting xmlns:xm="http://schemas.microsoft.com/office/excel/2006/main">
          <x14:cfRule type="expression" priority="8" id="{944CED64-8BB2-4FE3-A32A-31F5273F65B8}">
            <xm:f>'MR5 Summary'!$I$21</xm:f>
            <x14:dxf>
              <font>
                <color theme="0"/>
              </font>
              <fill>
                <patternFill>
                  <fgColor theme="0"/>
                  <bgColor theme="0"/>
                </patternFill>
              </fill>
            </x14:dxf>
          </x14:cfRule>
          <xm:sqref>F6</xm:sqref>
        </x14:conditionalFormatting>
        <x14:conditionalFormatting xmlns:xm="http://schemas.microsoft.com/office/excel/2006/main">
          <x14:cfRule type="expression" priority="6" id="{56BF9DCB-ED6C-45CB-A375-EC1788E847E8}">
            <xm:f>'MR5 Summary'!$I$36</xm:f>
            <x14:dxf>
              <font>
                <color theme="0"/>
              </font>
              <fill>
                <patternFill>
                  <fgColor theme="0"/>
                  <bgColor theme="0"/>
                </patternFill>
              </fill>
            </x14:dxf>
          </x14:cfRule>
          <xm:sqref>F9</xm:sqref>
        </x14:conditionalFormatting>
        <x14:conditionalFormatting xmlns:xm="http://schemas.microsoft.com/office/excel/2006/main">
          <x14:cfRule type="expression" priority="4" id="{97504571-4164-49B8-9D0B-EEF54CC9FE54}">
            <xm:f>'MR5 Summary'!$I$51</xm:f>
            <x14:dxf>
              <font>
                <color theme="0"/>
              </font>
              <fill>
                <patternFill>
                  <fgColor theme="0"/>
                  <bgColor theme="0"/>
                </patternFill>
              </fill>
            </x14:dxf>
          </x14:cfRule>
          <xm:sqref>F12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4" sqref="B4"/>
    </sheetView>
  </sheetViews>
  <sheetFormatPr defaultRowHeight="14.4" x14ac:dyDescent="0.3"/>
  <cols>
    <col min="2" max="2" width="27" customWidth="1"/>
  </cols>
  <sheetData>
    <row r="1" spans="1:3" x14ac:dyDescent="0.3">
      <c r="A1" t="s">
        <v>29</v>
      </c>
      <c r="B1" t="s">
        <v>75</v>
      </c>
      <c r="C1" t="s">
        <v>99</v>
      </c>
    </row>
    <row r="2" spans="1:3" x14ac:dyDescent="0.3">
      <c r="A2" t="s">
        <v>30</v>
      </c>
      <c r="B2" t="s">
        <v>110</v>
      </c>
      <c r="C2" t="s">
        <v>100</v>
      </c>
    </row>
    <row r="3" spans="1:3" x14ac:dyDescent="0.3">
      <c r="B3" t="s">
        <v>210</v>
      </c>
      <c r="C3" t="s">
        <v>101</v>
      </c>
    </row>
    <row r="4" spans="1:3" x14ac:dyDescent="0.3">
      <c r="B4" t="s">
        <v>37</v>
      </c>
      <c r="C4" t="s">
        <v>106</v>
      </c>
    </row>
    <row r="5" spans="1:3" x14ac:dyDescent="0.3">
      <c r="B5" t="s">
        <v>38</v>
      </c>
      <c r="C5" t="s">
        <v>102</v>
      </c>
    </row>
    <row r="6" spans="1:3" x14ac:dyDescent="0.3">
      <c r="B6" t="s">
        <v>39</v>
      </c>
    </row>
    <row r="7" spans="1:3" x14ac:dyDescent="0.3">
      <c r="B7" t="s">
        <v>8</v>
      </c>
    </row>
    <row r="18" spans="11:11" x14ac:dyDescent="0.3">
      <c r="K18" t="s">
        <v>4</v>
      </c>
    </row>
  </sheetData>
  <sheetProtection password="C9AB"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workbookViewId="0">
      <selection activeCell="B3" sqref="B3:D3"/>
    </sheetView>
  </sheetViews>
  <sheetFormatPr defaultRowHeight="14.4" x14ac:dyDescent="0.3"/>
  <cols>
    <col min="1" max="1" width="30.6640625" customWidth="1"/>
    <col min="2" max="2" width="17.44140625" customWidth="1"/>
    <col min="3" max="3" width="21.109375" customWidth="1"/>
    <col min="4" max="4" width="20.5546875" customWidth="1"/>
    <col min="5" max="5" width="22.33203125" customWidth="1"/>
    <col min="6" max="6" width="7" customWidth="1"/>
    <col min="7" max="9" width="0" hidden="1" customWidth="1"/>
    <col min="10" max="10" width="12.109375" hidden="1" customWidth="1"/>
    <col min="11" max="11" width="11.88671875" hidden="1" customWidth="1"/>
    <col min="12" max="12" width="11.33203125" hidden="1" customWidth="1"/>
    <col min="13" max="14" width="0" hidden="1" customWidth="1"/>
  </cols>
  <sheetData>
    <row r="1" spans="1:9" ht="18" x14ac:dyDescent="0.35">
      <c r="A1" s="106" t="s">
        <v>3</v>
      </c>
      <c r="B1" s="106"/>
      <c r="C1" s="106"/>
      <c r="D1" s="106"/>
      <c r="E1" s="106"/>
      <c r="F1" s="106"/>
    </row>
    <row r="2" spans="1:9" ht="18" x14ac:dyDescent="0.35">
      <c r="A2" s="1"/>
      <c r="B2" s="1"/>
      <c r="C2" s="1"/>
      <c r="D2" s="1"/>
      <c r="E2" s="1"/>
      <c r="F2" s="29" t="s">
        <v>63</v>
      </c>
    </row>
    <row r="3" spans="1:9" x14ac:dyDescent="0.3">
      <c r="A3" s="2" t="s">
        <v>0</v>
      </c>
      <c r="B3" s="107" t="s">
        <v>4</v>
      </c>
      <c r="C3" s="105"/>
      <c r="D3" s="105"/>
      <c r="E3" s="4"/>
      <c r="F3" s="4"/>
    </row>
    <row r="4" spans="1:9" x14ac:dyDescent="0.3">
      <c r="A4" s="2" t="s">
        <v>6</v>
      </c>
      <c r="B4" s="107" t="s">
        <v>4</v>
      </c>
      <c r="C4" s="105"/>
      <c r="D4" s="105"/>
      <c r="E4" s="4"/>
      <c r="F4" s="4"/>
    </row>
    <row r="5" spans="1:9" x14ac:dyDescent="0.3">
      <c r="A5" s="2" t="s">
        <v>1</v>
      </c>
      <c r="B5" s="107" t="s">
        <v>4</v>
      </c>
      <c r="C5" s="105"/>
      <c r="D5" s="105"/>
      <c r="E5" s="12"/>
      <c r="F5" s="12"/>
    </row>
    <row r="6" spans="1:9" x14ac:dyDescent="0.3">
      <c r="A6" s="2" t="s">
        <v>2</v>
      </c>
      <c r="B6" s="22" t="s">
        <v>4</v>
      </c>
      <c r="D6" s="2"/>
      <c r="E6" s="2"/>
      <c r="F6" s="13"/>
    </row>
    <row r="7" spans="1:9" x14ac:dyDescent="0.3">
      <c r="A7" s="3" t="s">
        <v>24</v>
      </c>
      <c r="B7" s="104" t="s">
        <v>4</v>
      </c>
      <c r="C7" s="105"/>
      <c r="D7" s="105"/>
      <c r="E7" s="2"/>
      <c r="F7" s="14"/>
    </row>
    <row r="8" spans="1:9" x14ac:dyDescent="0.3">
      <c r="A8" s="3" t="s">
        <v>64</v>
      </c>
      <c r="B8" s="104" t="s">
        <v>4</v>
      </c>
      <c r="C8" s="105"/>
      <c r="D8" s="105"/>
      <c r="E8" s="2"/>
      <c r="F8" s="14"/>
    </row>
    <row r="9" spans="1:9" x14ac:dyDescent="0.3">
      <c r="A9" s="3" t="s">
        <v>28</v>
      </c>
      <c r="B9" s="26">
        <v>0</v>
      </c>
      <c r="D9" s="20"/>
      <c r="E9" s="2"/>
      <c r="F9" s="2"/>
      <c r="H9" t="s">
        <v>107</v>
      </c>
      <c r="I9">
        <f>IF(B10="Option 1A &amp; 1B",1,0)</f>
        <v>0</v>
      </c>
    </row>
    <row r="10" spans="1:9" x14ac:dyDescent="0.3">
      <c r="A10" s="3" t="s">
        <v>98</v>
      </c>
      <c r="B10" s="104" t="s">
        <v>102</v>
      </c>
      <c r="C10" s="108"/>
      <c r="D10" s="20"/>
      <c r="E10" s="2"/>
      <c r="F10" s="2"/>
      <c r="H10" t="s">
        <v>104</v>
      </c>
      <c r="I10">
        <f>IF(B10="Option 1A - Proportional",1,0)</f>
        <v>0</v>
      </c>
    </row>
    <row r="11" spans="1:9" x14ac:dyDescent="0.3">
      <c r="A11" s="3"/>
      <c r="B11" s="32" t="s">
        <v>4</v>
      </c>
      <c r="C11" s="24"/>
      <c r="D11" s="20"/>
      <c r="E11" s="2"/>
      <c r="F11" s="2"/>
    </row>
    <row r="12" spans="1:9" x14ac:dyDescent="0.3">
      <c r="A12" s="3"/>
      <c r="B12" s="50" t="s">
        <v>156</v>
      </c>
      <c r="C12" s="8" t="s">
        <v>157</v>
      </c>
      <c r="D12" s="20"/>
      <c r="E12" s="2"/>
      <c r="F12" s="2"/>
    </row>
    <row r="13" spans="1:9" x14ac:dyDescent="0.3">
      <c r="A13" s="49" t="s">
        <v>158</v>
      </c>
      <c r="B13" s="26" t="s">
        <v>8</v>
      </c>
      <c r="C13" s="26" t="s">
        <v>8</v>
      </c>
      <c r="D13" s="20"/>
      <c r="E13" s="2"/>
      <c r="F13" s="2"/>
    </row>
    <row r="14" spans="1:9" x14ac:dyDescent="0.3">
      <c r="A14" s="49" t="s">
        <v>159</v>
      </c>
      <c r="B14" s="26" t="s">
        <v>75</v>
      </c>
      <c r="C14" s="26" t="s">
        <v>75</v>
      </c>
      <c r="D14" s="20"/>
      <c r="E14" s="2"/>
      <c r="F14" s="2"/>
    </row>
    <row r="15" spans="1:9" x14ac:dyDescent="0.3">
      <c r="A15" s="49" t="s">
        <v>160</v>
      </c>
      <c r="B15" s="26" t="s">
        <v>75</v>
      </c>
      <c r="C15" s="26" t="s">
        <v>75</v>
      </c>
      <c r="D15" s="20"/>
      <c r="E15" s="2"/>
      <c r="F15" s="2"/>
    </row>
    <row r="16" spans="1:9" ht="15" x14ac:dyDescent="0.25">
      <c r="A16" s="49" t="s">
        <v>161</v>
      </c>
      <c r="B16" s="26" t="s">
        <v>75</v>
      </c>
      <c r="C16" s="26" t="s">
        <v>75</v>
      </c>
      <c r="D16" s="20"/>
      <c r="E16" s="2"/>
      <c r="F16" s="2"/>
    </row>
    <row r="17" spans="1:9" x14ac:dyDescent="0.3">
      <c r="A17" s="49" t="s">
        <v>162</v>
      </c>
      <c r="B17" s="26" t="s">
        <v>75</v>
      </c>
      <c r="C17" s="26" t="s">
        <v>75</v>
      </c>
      <c r="D17" s="20"/>
      <c r="E17" s="2"/>
      <c r="F17" s="2"/>
    </row>
    <row r="18" spans="1:9" x14ac:dyDescent="0.3">
      <c r="D18" s="2"/>
      <c r="E18" s="2"/>
      <c r="F18" s="13"/>
      <c r="H18" t="s">
        <v>105</v>
      </c>
      <c r="I18">
        <f>IF(B10="Option 1B - Mill as Recycling Facility",1,0)</f>
        <v>0</v>
      </c>
    </row>
    <row r="19" spans="1:9" x14ac:dyDescent="0.3">
      <c r="A19" s="2" t="s">
        <v>59</v>
      </c>
      <c r="H19" s="24">
        <v>2</v>
      </c>
      <c r="I19">
        <f>IF(B10="Option 2 - Travel Distance",1,0)</f>
        <v>0</v>
      </c>
    </row>
    <row r="20" spans="1:9" x14ac:dyDescent="0.3">
      <c r="H20" t="s">
        <v>103</v>
      </c>
      <c r="I20">
        <f>IF(B10="All Options",1,0)</f>
        <v>1</v>
      </c>
    </row>
    <row r="21" spans="1:9" x14ac:dyDescent="0.3">
      <c r="A21" s="44" t="s">
        <v>44</v>
      </c>
      <c r="B21" s="44" t="s">
        <v>45</v>
      </c>
      <c r="C21" s="44" t="s">
        <v>46</v>
      </c>
      <c r="D21" s="44" t="s">
        <v>47</v>
      </c>
      <c r="E21" s="38"/>
      <c r="F21" s="38"/>
      <c r="I21">
        <f>IF(I18=1,1,IF(I19=1,1,0))</f>
        <v>0</v>
      </c>
    </row>
    <row r="22" spans="1:9" x14ac:dyDescent="0.3">
      <c r="A22" s="28" t="str">
        <f>B13</f>
        <v>Other</v>
      </c>
      <c r="B22" s="28" t="str">
        <f>'EAF 1'!$J$12</f>
        <v xml:space="preserve"> </v>
      </c>
      <c r="C22" s="15">
        <f>'EAF 1'!$F$6</f>
        <v>0</v>
      </c>
      <c r="D22" s="39">
        <f>'EAF 1'!$F$7</f>
        <v>0</v>
      </c>
      <c r="E22" s="28" t="s">
        <v>48</v>
      </c>
      <c r="F22" s="38"/>
    </row>
    <row r="23" spans="1:9" x14ac:dyDescent="0.3">
      <c r="A23" s="28" t="str">
        <f>B14</f>
        <v>None</v>
      </c>
      <c r="B23" s="28" t="str">
        <f>'EAF 2'!$J$12</f>
        <v/>
      </c>
      <c r="C23" s="15">
        <f>'EAF 2'!$F$6</f>
        <v>0</v>
      </c>
      <c r="D23" s="39">
        <f>'EAF 2'!$F$7</f>
        <v>0</v>
      </c>
      <c r="E23" s="28" t="s">
        <v>49</v>
      </c>
      <c r="F23" s="38"/>
    </row>
    <row r="24" spans="1:9" x14ac:dyDescent="0.3">
      <c r="A24" s="28" t="str">
        <f>B15</f>
        <v>None</v>
      </c>
      <c r="B24" s="28" t="str">
        <f>'EAF 3'!$J$12</f>
        <v/>
      </c>
      <c r="C24" s="15">
        <f>'EAF 3'!$F$6</f>
        <v>0</v>
      </c>
      <c r="D24" s="39">
        <f>'EAF 3'!$F$7</f>
        <v>0</v>
      </c>
      <c r="E24" s="28" t="s">
        <v>50</v>
      </c>
      <c r="F24" s="38"/>
    </row>
    <row r="25" spans="1:9" x14ac:dyDescent="0.3">
      <c r="A25" s="28" t="str">
        <f>B16</f>
        <v>None</v>
      </c>
      <c r="B25" s="28" t="str">
        <f>'EAF 4'!$J$12</f>
        <v/>
      </c>
      <c r="C25" s="15">
        <f>'EAF 4'!$F$6</f>
        <v>0</v>
      </c>
      <c r="D25" s="39">
        <f>'EAF 4'!$F$7</f>
        <v>0</v>
      </c>
      <c r="E25" s="28" t="s">
        <v>51</v>
      </c>
      <c r="F25" s="38"/>
    </row>
    <row r="26" spans="1:9" x14ac:dyDescent="0.3">
      <c r="A26" s="28" t="str">
        <f>B17</f>
        <v>None</v>
      </c>
      <c r="B26" s="28" t="str">
        <f>'EAF 5'!$J$12</f>
        <v/>
      </c>
      <c r="C26" s="15">
        <f>'EAF 5'!$F$6</f>
        <v>0</v>
      </c>
      <c r="D26" s="39">
        <f>'EAF 5'!$F$7</f>
        <v>0</v>
      </c>
      <c r="E26" s="28" t="s">
        <v>52</v>
      </c>
      <c r="F26" s="38"/>
    </row>
    <row r="27" spans="1:9" x14ac:dyDescent="0.3">
      <c r="A27" s="28" t="str">
        <f>C13</f>
        <v>Other</v>
      </c>
      <c r="B27" s="28" t="str">
        <f>'BOF 1'!$J$12</f>
        <v xml:space="preserve"> </v>
      </c>
      <c r="C27" s="15">
        <f>'BOF 1'!$F$6</f>
        <v>0</v>
      </c>
      <c r="D27" s="39">
        <f>'BOF 1'!$F$7</f>
        <v>0</v>
      </c>
      <c r="E27" s="28" t="s">
        <v>53</v>
      </c>
      <c r="F27" s="38"/>
    </row>
    <row r="28" spans="1:9" x14ac:dyDescent="0.3">
      <c r="A28" s="28" t="str">
        <f>C14</f>
        <v>None</v>
      </c>
      <c r="B28" s="28" t="str">
        <f>'BOF 2'!$J$12</f>
        <v/>
      </c>
      <c r="C28" s="15">
        <f>'BOF 2'!$F$6</f>
        <v>0</v>
      </c>
      <c r="D28" s="39">
        <f>'BOF 2'!$F$7</f>
        <v>0</v>
      </c>
      <c r="E28" s="28" t="s">
        <v>54</v>
      </c>
      <c r="F28" s="38"/>
    </row>
    <row r="29" spans="1:9" x14ac:dyDescent="0.3">
      <c r="A29" s="28" t="str">
        <f>C15</f>
        <v>None</v>
      </c>
      <c r="B29" s="28" t="str">
        <f>'BOF 3'!$J$12</f>
        <v/>
      </c>
      <c r="C29" s="15">
        <f>'BOF 3'!$F$6</f>
        <v>0</v>
      </c>
      <c r="D29" s="39">
        <f>'BOF 3'!$F$7</f>
        <v>0</v>
      </c>
      <c r="E29" s="28" t="s">
        <v>56</v>
      </c>
      <c r="F29" s="38"/>
    </row>
    <row r="30" spans="1:9" x14ac:dyDescent="0.3">
      <c r="A30" s="28" t="str">
        <f>C16</f>
        <v>None</v>
      </c>
      <c r="B30" s="28" t="str">
        <f>'BOF 4'!$J$12</f>
        <v/>
      </c>
      <c r="C30" s="15">
        <f>'BOF 4'!$F$6</f>
        <v>0</v>
      </c>
      <c r="D30" s="39">
        <f>'BOF 4'!$F$7</f>
        <v>0</v>
      </c>
      <c r="E30" s="28" t="s">
        <v>57</v>
      </c>
      <c r="F30" s="38"/>
    </row>
    <row r="31" spans="1:9" x14ac:dyDescent="0.3">
      <c r="A31" s="28" t="str">
        <f>C17</f>
        <v>None</v>
      </c>
      <c r="B31" s="28" t="str">
        <f>'BOF 5'!$J$12</f>
        <v/>
      </c>
      <c r="C31" s="15">
        <f>'BOF 5'!$F$6</f>
        <v>0</v>
      </c>
      <c r="D31" s="39">
        <f>'BOF 5'!$F$7</f>
        <v>0</v>
      </c>
      <c r="E31" s="28" t="s">
        <v>58</v>
      </c>
      <c r="F31" s="38"/>
    </row>
    <row r="32" spans="1:9" x14ac:dyDescent="0.3">
      <c r="A32" s="10" t="s">
        <v>55</v>
      </c>
      <c r="B32" s="38"/>
      <c r="C32" s="46"/>
      <c r="D32" s="45">
        <f>SUM(D22:D31)</f>
        <v>0</v>
      </c>
      <c r="E32" s="38"/>
      <c r="F32" s="38"/>
    </row>
    <row r="33" spans="1:9" x14ac:dyDescent="0.3">
      <c r="A33" s="3"/>
      <c r="B33" s="5"/>
    </row>
    <row r="34" spans="1:9" ht="13.2" customHeight="1" x14ac:dyDescent="0.3">
      <c r="A34" s="2" t="s">
        <v>60</v>
      </c>
    </row>
    <row r="35" spans="1:9" ht="15" customHeight="1" x14ac:dyDescent="0.3"/>
    <row r="36" spans="1:9" ht="13.95" customHeight="1" x14ac:dyDescent="0.3">
      <c r="A36" s="44" t="s">
        <v>44</v>
      </c>
      <c r="B36" s="44" t="s">
        <v>45</v>
      </c>
      <c r="C36" s="44" t="s">
        <v>46</v>
      </c>
      <c r="D36" s="44" t="s">
        <v>47</v>
      </c>
      <c r="E36" s="47"/>
      <c r="I36">
        <f>IF(I10=1,1,IF(I19=1,1,0))</f>
        <v>0</v>
      </c>
    </row>
    <row r="37" spans="1:9" x14ac:dyDescent="0.3">
      <c r="A37" s="28" t="str">
        <f>'EAF 1'!$B$11</f>
        <v>Other</v>
      </c>
      <c r="B37" s="28" t="str">
        <f>'EAF 1'!$J$12</f>
        <v xml:space="preserve"> </v>
      </c>
      <c r="C37" s="15">
        <f>'EAF 1'!$F$9</f>
        <v>0</v>
      </c>
      <c r="D37" s="39">
        <f>'EAF 1'!$F$10</f>
        <v>0</v>
      </c>
      <c r="E37" s="28" t="s">
        <v>48</v>
      </c>
    </row>
    <row r="38" spans="1:9" x14ac:dyDescent="0.3">
      <c r="A38" s="28" t="str">
        <f>'EAF 2'!$B$11</f>
        <v>None</v>
      </c>
      <c r="B38" s="28" t="str">
        <f>'EAF 2'!$J$12</f>
        <v/>
      </c>
      <c r="C38" s="15">
        <f>'EAF 2'!$F$9</f>
        <v>0</v>
      </c>
      <c r="D38" s="39">
        <f>'EAF 2'!$F$10</f>
        <v>0</v>
      </c>
      <c r="E38" s="28" t="s">
        <v>49</v>
      </c>
    </row>
    <row r="39" spans="1:9" x14ac:dyDescent="0.3">
      <c r="A39" s="28" t="str">
        <f>'EAF 3'!$B$11</f>
        <v>None</v>
      </c>
      <c r="B39" s="28" t="str">
        <f>'EAF 3'!$J$12</f>
        <v/>
      </c>
      <c r="C39" s="15">
        <f>'EAF 3'!$F$9</f>
        <v>0</v>
      </c>
      <c r="D39" s="39">
        <f>'EAF 3'!$F$10</f>
        <v>0</v>
      </c>
      <c r="E39" s="28" t="s">
        <v>50</v>
      </c>
    </row>
    <row r="40" spans="1:9" x14ac:dyDescent="0.3">
      <c r="A40" s="28" t="str">
        <f>'EAF 4'!$B$11</f>
        <v>None</v>
      </c>
      <c r="B40" s="28" t="str">
        <f>'EAF 4'!$J$12</f>
        <v/>
      </c>
      <c r="C40" s="15">
        <f>'EAF 4'!$F$9</f>
        <v>0</v>
      </c>
      <c r="D40" s="39">
        <f>'EAF 4'!$F$10</f>
        <v>0</v>
      </c>
      <c r="E40" s="28" t="s">
        <v>51</v>
      </c>
    </row>
    <row r="41" spans="1:9" x14ac:dyDescent="0.3">
      <c r="A41" s="28" t="str">
        <f>'EAF 5'!$B$11</f>
        <v>None</v>
      </c>
      <c r="B41" s="28" t="str">
        <f>'EAF 5'!$J$12</f>
        <v/>
      </c>
      <c r="C41" s="15">
        <f>'EAF 5'!$F$9</f>
        <v>0</v>
      </c>
      <c r="D41" s="39">
        <f>'EAF 5'!$F$10</f>
        <v>0</v>
      </c>
      <c r="E41" s="28" t="s">
        <v>52</v>
      </c>
    </row>
    <row r="42" spans="1:9" x14ac:dyDescent="0.3">
      <c r="A42" s="28" t="str">
        <f>'BOF 1'!$B$11</f>
        <v>Other</v>
      </c>
      <c r="B42" s="28" t="str">
        <f>'BOF 1'!$J$12</f>
        <v xml:space="preserve"> </v>
      </c>
      <c r="C42" s="15">
        <f>'BOF 1'!$F$9</f>
        <v>0</v>
      </c>
      <c r="D42" s="39">
        <f>'BOF 1'!$F$10</f>
        <v>0</v>
      </c>
      <c r="E42" s="28" t="s">
        <v>53</v>
      </c>
    </row>
    <row r="43" spans="1:9" x14ac:dyDescent="0.3">
      <c r="A43" s="28" t="str">
        <f>'BOF 2'!$B$11</f>
        <v>None</v>
      </c>
      <c r="B43" s="28" t="str">
        <f>'BOF 2'!$J$12</f>
        <v/>
      </c>
      <c r="C43" s="15">
        <f>'BOF 2'!$F$9</f>
        <v>0</v>
      </c>
      <c r="D43" s="39">
        <f>'BOF 2'!$F$10</f>
        <v>0</v>
      </c>
      <c r="E43" s="28" t="s">
        <v>54</v>
      </c>
    </row>
    <row r="44" spans="1:9" x14ac:dyDescent="0.3">
      <c r="A44" s="28" t="str">
        <f>'BOF 3'!$B$11</f>
        <v>None</v>
      </c>
      <c r="B44" s="28" t="str">
        <f>'BOF 3'!$J$12</f>
        <v/>
      </c>
      <c r="C44" s="15">
        <f>'BOF 3'!$F$9</f>
        <v>0</v>
      </c>
      <c r="D44" s="39">
        <f>'BOF 3'!$F$10</f>
        <v>0</v>
      </c>
      <c r="E44" s="28" t="s">
        <v>56</v>
      </c>
    </row>
    <row r="45" spans="1:9" x14ac:dyDescent="0.3">
      <c r="A45" s="28" t="str">
        <f>'BOF 4'!$B$11</f>
        <v>None</v>
      </c>
      <c r="B45" s="28" t="str">
        <f>'BOF 4'!$J$12</f>
        <v/>
      </c>
      <c r="C45" s="15">
        <f>'BOF 4'!$F$9</f>
        <v>0</v>
      </c>
      <c r="D45" s="39">
        <f>'BOF 4'!$F$10</f>
        <v>0</v>
      </c>
      <c r="E45" s="28" t="s">
        <v>57</v>
      </c>
    </row>
    <row r="46" spans="1:9" x14ac:dyDescent="0.3">
      <c r="A46" s="28" t="str">
        <f>'BOF 5'!$B$11</f>
        <v>None</v>
      </c>
      <c r="B46" s="28" t="str">
        <f>'BOF 5'!$J$12</f>
        <v/>
      </c>
      <c r="C46" s="15">
        <f>'BOF 5'!$F$9</f>
        <v>0</v>
      </c>
      <c r="D46" s="39">
        <f>'BOF 5'!$F$10</f>
        <v>0</v>
      </c>
      <c r="E46" s="28" t="s">
        <v>58</v>
      </c>
    </row>
    <row r="47" spans="1:9" x14ac:dyDescent="0.3">
      <c r="A47" s="10" t="s">
        <v>55</v>
      </c>
      <c r="B47" s="38"/>
      <c r="C47" s="46"/>
      <c r="D47" s="45">
        <f>SUM(D37:D46)</f>
        <v>0</v>
      </c>
      <c r="E47" s="38"/>
    </row>
    <row r="49" spans="1:9" x14ac:dyDescent="0.3">
      <c r="A49" s="2" t="s">
        <v>61</v>
      </c>
    </row>
    <row r="51" spans="1:9" x14ac:dyDescent="0.3">
      <c r="A51" s="44" t="s">
        <v>44</v>
      </c>
      <c r="B51" s="44" t="s">
        <v>45</v>
      </c>
      <c r="C51" s="44" t="s">
        <v>46</v>
      </c>
      <c r="D51" s="44" t="s">
        <v>47</v>
      </c>
      <c r="E51" s="38"/>
      <c r="I51">
        <f>IF(I10=1,1,IF(I18,1,IF(I9=1,1,0)))</f>
        <v>0</v>
      </c>
    </row>
    <row r="52" spans="1:9" x14ac:dyDescent="0.3">
      <c r="A52" s="28" t="str">
        <f>'EAF 1'!$B$11</f>
        <v>Other</v>
      </c>
      <c r="B52" s="28" t="str">
        <f>'EAF 1'!$J$12</f>
        <v xml:space="preserve"> </v>
      </c>
      <c r="C52" s="15">
        <f>'EAF 1'!$F$13</f>
        <v>0</v>
      </c>
      <c r="D52" s="39">
        <f>'EAF 1'!$F$14</f>
        <v>0</v>
      </c>
      <c r="E52" s="28" t="s">
        <v>48</v>
      </c>
    </row>
    <row r="53" spans="1:9" x14ac:dyDescent="0.3">
      <c r="A53" s="28" t="str">
        <f>'EAF 2'!$B$11</f>
        <v>None</v>
      </c>
      <c r="B53" s="28" t="str">
        <f>'EAF 2'!$J$12</f>
        <v/>
      </c>
      <c r="C53" s="15">
        <f>'EAF 2'!$F$13</f>
        <v>0</v>
      </c>
      <c r="D53" s="39">
        <f>'EAF 2'!$F$14</f>
        <v>0</v>
      </c>
      <c r="E53" s="28" t="s">
        <v>49</v>
      </c>
    </row>
    <row r="54" spans="1:9" x14ac:dyDescent="0.3">
      <c r="A54" s="28" t="str">
        <f>'EAF 3'!$B$11</f>
        <v>None</v>
      </c>
      <c r="B54" s="28" t="str">
        <f>'EAF 3'!$J$12</f>
        <v/>
      </c>
      <c r="C54" s="15">
        <f>'EAF 3'!$F$13</f>
        <v>0</v>
      </c>
      <c r="D54" s="39">
        <f>'EAF 3'!$F$14</f>
        <v>0</v>
      </c>
      <c r="E54" s="28" t="s">
        <v>50</v>
      </c>
    </row>
    <row r="55" spans="1:9" x14ac:dyDescent="0.3">
      <c r="A55" s="28" t="str">
        <f>'EAF 4'!$B$11</f>
        <v>None</v>
      </c>
      <c r="B55" s="28" t="str">
        <f>'EAF 4'!$J$12</f>
        <v/>
      </c>
      <c r="C55" s="15">
        <f>'EAF 4'!$F$13</f>
        <v>0</v>
      </c>
      <c r="D55" s="39">
        <f>'EAF 4'!$F$14</f>
        <v>0</v>
      </c>
      <c r="E55" s="28" t="s">
        <v>51</v>
      </c>
    </row>
    <row r="56" spans="1:9" x14ac:dyDescent="0.3">
      <c r="A56" s="28" t="str">
        <f>'EAF 5'!$B$11</f>
        <v>None</v>
      </c>
      <c r="B56" s="28" t="str">
        <f>'EAF 5'!$J$12</f>
        <v/>
      </c>
      <c r="C56" s="15">
        <f>'EAF 5'!$F$13</f>
        <v>0</v>
      </c>
      <c r="D56" s="39">
        <f>'EAF 5'!$F$14</f>
        <v>0</v>
      </c>
      <c r="E56" s="28" t="s">
        <v>52</v>
      </c>
    </row>
    <row r="57" spans="1:9" x14ac:dyDescent="0.3">
      <c r="A57" s="28" t="str">
        <f>'BOF 1'!$B$11</f>
        <v>Other</v>
      </c>
      <c r="B57" s="28" t="str">
        <f>'BOF 1'!$J$12</f>
        <v xml:space="preserve"> </v>
      </c>
      <c r="C57" s="15">
        <f>'BOF 1'!$F12</f>
        <v>0</v>
      </c>
      <c r="D57" s="39">
        <f>'BOF 1'!$F$13</f>
        <v>0</v>
      </c>
      <c r="E57" s="28" t="s">
        <v>53</v>
      </c>
    </row>
    <row r="58" spans="1:9" x14ac:dyDescent="0.3">
      <c r="A58" s="28" t="str">
        <f>'BOF 2'!$B$11</f>
        <v>None</v>
      </c>
      <c r="B58" s="28" t="str">
        <f>'BOF 2'!$J$12</f>
        <v/>
      </c>
      <c r="C58" s="15">
        <f>'BOF 2'!$F12</f>
        <v>0</v>
      </c>
      <c r="D58" s="39">
        <f>'BOF 2'!$F$13</f>
        <v>0</v>
      </c>
      <c r="E58" s="28" t="s">
        <v>54</v>
      </c>
    </row>
    <row r="59" spans="1:9" x14ac:dyDescent="0.3">
      <c r="A59" s="28" t="str">
        <f>'BOF 3'!$B$11</f>
        <v>None</v>
      </c>
      <c r="B59" s="28" t="str">
        <f>'BOF 3'!$J$12</f>
        <v/>
      </c>
      <c r="C59" s="15">
        <f>'BOF 3'!$F12</f>
        <v>0</v>
      </c>
      <c r="D59" s="39">
        <f>'BOF 3'!$F$13</f>
        <v>0</v>
      </c>
      <c r="E59" s="28" t="s">
        <v>56</v>
      </c>
    </row>
    <row r="60" spans="1:9" x14ac:dyDescent="0.3">
      <c r="A60" s="28" t="str">
        <f>'BOF 4'!$B$11</f>
        <v>None</v>
      </c>
      <c r="B60" s="28" t="str">
        <f>'BOF 4'!$J$12</f>
        <v/>
      </c>
      <c r="C60" s="15">
        <f>'BOF 4'!$F12</f>
        <v>0</v>
      </c>
      <c r="D60" s="39">
        <f>'BOF 4'!$F$13</f>
        <v>0</v>
      </c>
      <c r="E60" s="28" t="s">
        <v>57</v>
      </c>
    </row>
    <row r="61" spans="1:9" x14ac:dyDescent="0.3">
      <c r="A61" s="28" t="str">
        <f>'BOF 5'!$B$11</f>
        <v>None</v>
      </c>
      <c r="B61" s="28" t="str">
        <f>'BOF 5'!$J$12</f>
        <v/>
      </c>
      <c r="C61" s="15">
        <f>'BOF 5'!$F$12</f>
        <v>0</v>
      </c>
      <c r="D61" s="39">
        <f>'BOF 5'!$F$13</f>
        <v>0</v>
      </c>
      <c r="E61" s="28" t="s">
        <v>58</v>
      </c>
    </row>
    <row r="62" spans="1:9" x14ac:dyDescent="0.3">
      <c r="A62" s="10" t="s">
        <v>55</v>
      </c>
      <c r="B62" s="38"/>
      <c r="C62" s="38"/>
      <c r="D62" s="45">
        <f>SUM(D52:D61)</f>
        <v>0</v>
      </c>
      <c r="E62" s="38"/>
    </row>
    <row r="66" spans="1:15" ht="48.75" customHeight="1" x14ac:dyDescent="0.3">
      <c r="A66" s="101" t="s">
        <v>185</v>
      </c>
      <c r="B66" s="100"/>
      <c r="C66" s="100"/>
      <c r="D66" s="100"/>
      <c r="E66" s="100"/>
      <c r="F66" s="100"/>
      <c r="G66" s="52"/>
      <c r="H66" s="5"/>
      <c r="I66" s="5"/>
      <c r="J66" s="5"/>
      <c r="K66" s="5"/>
      <c r="L66" s="5"/>
      <c r="M66" s="5"/>
      <c r="N66" s="5"/>
      <c r="O66" s="5"/>
    </row>
    <row r="67" spans="1:15" ht="4.2" customHeight="1" x14ac:dyDescent="0.3"/>
    <row r="68" spans="1:15" s="25" customFormat="1" ht="33.75" customHeight="1" x14ac:dyDescent="0.3">
      <c r="A68" s="101" t="s">
        <v>186</v>
      </c>
      <c r="B68" s="100"/>
      <c r="C68" s="100"/>
      <c r="D68" s="100"/>
      <c r="E68" s="100"/>
      <c r="F68" s="100"/>
      <c r="G68" s="52"/>
      <c r="H68" s="5"/>
      <c r="I68" s="5"/>
      <c r="J68" s="5"/>
      <c r="K68" s="5"/>
      <c r="L68" s="5"/>
      <c r="M68" s="5"/>
      <c r="N68" s="5"/>
      <c r="O68" s="5"/>
    </row>
    <row r="69" spans="1:15" ht="6" customHeight="1" x14ac:dyDescent="0.3"/>
    <row r="70" spans="1:15" s="5" customFormat="1" ht="60" customHeight="1" x14ac:dyDescent="0.3">
      <c r="A70" s="101" t="s">
        <v>187</v>
      </c>
      <c r="B70" s="100"/>
      <c r="C70" s="100"/>
      <c r="D70" s="100"/>
      <c r="E70" s="100"/>
      <c r="F70" s="100"/>
      <c r="G70" s="52"/>
    </row>
    <row r="71" spans="1:15" ht="7.2" customHeight="1" x14ac:dyDescent="0.3"/>
    <row r="72" spans="1:15" s="5" customFormat="1" ht="26.25" customHeight="1" x14ac:dyDescent="0.3">
      <c r="A72" s="101" t="s">
        <v>225</v>
      </c>
      <c r="B72" s="100"/>
      <c r="C72" s="100"/>
      <c r="D72" s="100"/>
      <c r="E72" s="100"/>
      <c r="F72" s="100"/>
      <c r="G72" s="52"/>
    </row>
  </sheetData>
  <sheetProtection password="C9AB" sheet="1" objects="1" scenarios="1" selectLockedCells="1"/>
  <mergeCells count="11">
    <mergeCell ref="B10:C10"/>
    <mergeCell ref="A66:F66"/>
    <mergeCell ref="A68:F68"/>
    <mergeCell ref="A70:F70"/>
    <mergeCell ref="A72:F72"/>
    <mergeCell ref="B8:D8"/>
    <mergeCell ref="A1:F1"/>
    <mergeCell ref="B3:D3"/>
    <mergeCell ref="B4:D4"/>
    <mergeCell ref="B5:D5"/>
    <mergeCell ref="B7:D7"/>
  </mergeCells>
  <conditionalFormatting sqref="A19:E32">
    <cfRule type="expression" dxfId="230" priority="3">
      <formula>$I$21</formula>
    </cfRule>
  </conditionalFormatting>
  <conditionalFormatting sqref="A34:E47">
    <cfRule type="expression" dxfId="229" priority="2">
      <formula>$I$36</formula>
    </cfRule>
  </conditionalFormatting>
  <conditionalFormatting sqref="A49:E62">
    <cfRule type="expression" dxfId="228" priority="1">
      <formula>$I$51</formula>
    </cfRule>
  </conditionalFormatting>
  <pageMargins left="0.7" right="0.7" top="0.75" bottom="0.75" header="0.3" footer="0.3"/>
  <pageSetup scale="7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'Cell Lables'!$C$1:$C$5</xm:f>
          </x14:formula1>
          <xm:sqref>C10 B10</xm:sqref>
        </x14:dataValidation>
        <x14:dataValidation type="list" showInputMessage="1" showErrorMessage="1">
          <x14:formula1>
            <xm:f>'Cell Lables'!$B$1:$B$7</xm:f>
          </x14:formula1>
          <xm:sqref>B13:C17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B12" sqref="B12:C12"/>
    </sheetView>
  </sheetViews>
  <sheetFormatPr defaultRowHeight="14.4" x14ac:dyDescent="0.3"/>
  <cols>
    <col min="1" max="1" width="31" customWidth="1"/>
    <col min="2" max="2" width="17.44140625" customWidth="1"/>
    <col min="3" max="4" width="20.5546875" customWidth="1"/>
    <col min="5" max="5" width="23.33203125" customWidth="1"/>
    <col min="6" max="6" width="22.33203125" customWidth="1"/>
    <col min="7" max="8" width="0" hidden="1" customWidth="1"/>
    <col min="9" max="9" width="21.6640625" hidden="1" customWidth="1"/>
    <col min="10" max="10" width="27.5546875" hidden="1" customWidth="1"/>
    <col min="11" max="11" width="11.33203125" hidden="1" customWidth="1"/>
    <col min="12" max="14" width="0" hidden="1" customWidth="1"/>
  </cols>
  <sheetData>
    <row r="1" spans="1:10" ht="18" x14ac:dyDescent="0.35">
      <c r="A1" s="106" t="s">
        <v>65</v>
      </c>
      <c r="B1" s="106"/>
      <c r="C1" s="106"/>
      <c r="D1" s="106"/>
      <c r="E1" s="106"/>
      <c r="F1" s="106"/>
    </row>
    <row r="2" spans="1:10" ht="18" x14ac:dyDescent="0.35">
      <c r="A2" s="1"/>
      <c r="B2" s="1"/>
      <c r="C2" s="1"/>
      <c r="D2" s="1"/>
      <c r="E2" s="1"/>
      <c r="F2" s="1"/>
    </row>
    <row r="3" spans="1:10" x14ac:dyDescent="0.3">
      <c r="A3" s="2" t="s">
        <v>0</v>
      </c>
      <c r="B3" s="117" t="str">
        <f>'MR5 Summary'!B3:D3</f>
        <v xml:space="preserve"> </v>
      </c>
      <c r="C3" s="117"/>
      <c r="D3" s="58" t="s">
        <v>25</v>
      </c>
      <c r="E3" s="59"/>
      <c r="F3" s="59"/>
    </row>
    <row r="4" spans="1:10" x14ac:dyDescent="0.3">
      <c r="A4" s="2" t="s">
        <v>6</v>
      </c>
      <c r="B4" s="118" t="str">
        <f>'MR5 Summary'!B4:D4</f>
        <v xml:space="preserve"> </v>
      </c>
      <c r="C4" s="117"/>
      <c r="D4" s="60"/>
      <c r="E4" s="59"/>
      <c r="F4" s="59"/>
    </row>
    <row r="5" spans="1:10" x14ac:dyDescent="0.3">
      <c r="A5" s="2" t="s">
        <v>1</v>
      </c>
      <c r="B5" s="117" t="str">
        <f>'MR5 Summary'!B5:D5</f>
        <v xml:space="preserve"> </v>
      </c>
      <c r="C5" s="117"/>
      <c r="D5" s="61" t="s">
        <v>20</v>
      </c>
      <c r="E5" s="62"/>
      <c r="F5" s="62"/>
    </row>
    <row r="6" spans="1:10" x14ac:dyDescent="0.3">
      <c r="A6" s="2" t="s">
        <v>2</v>
      </c>
      <c r="B6" s="57" t="str">
        <f>'MR5 Summary'!B6</f>
        <v xml:space="preserve"> </v>
      </c>
      <c r="D6" s="63"/>
      <c r="E6" s="63" t="s">
        <v>21</v>
      </c>
      <c r="F6" s="64">
        <f>IF(B11="None",0,IF($B$17&gt;0,F7/$B$17,0))</f>
        <v>0</v>
      </c>
    </row>
    <row r="7" spans="1:10" x14ac:dyDescent="0.3">
      <c r="A7" s="3" t="s">
        <v>24</v>
      </c>
      <c r="B7" s="114" t="str">
        <f>'MR5 Summary'!B7</f>
        <v xml:space="preserve"> </v>
      </c>
      <c r="C7" s="115"/>
      <c r="D7" s="63"/>
      <c r="E7" s="63" t="s">
        <v>22</v>
      </c>
      <c r="F7" s="65">
        <f>IF(B11="None",0,J21)</f>
        <v>0</v>
      </c>
    </row>
    <row r="8" spans="1:10" x14ac:dyDescent="0.3">
      <c r="A8" s="3" t="s">
        <v>64</v>
      </c>
      <c r="B8" s="114" t="str">
        <f>'MR5 Summary'!B8</f>
        <v xml:space="preserve"> </v>
      </c>
      <c r="C8" s="116"/>
      <c r="D8" s="61" t="s">
        <v>26</v>
      </c>
      <c r="E8" s="63"/>
      <c r="F8" s="63"/>
    </row>
    <row r="9" spans="1:10" x14ac:dyDescent="0.3">
      <c r="A9" s="3" t="s">
        <v>28</v>
      </c>
      <c r="B9" s="56">
        <f>'MR5 Summary'!B9</f>
        <v>0</v>
      </c>
      <c r="D9" s="63"/>
      <c r="E9" s="63" t="s">
        <v>21</v>
      </c>
      <c r="F9" s="64">
        <f>IF(B11="None",0,IF($B$17&gt;0,F10/$B$17,0))</f>
        <v>0</v>
      </c>
    </row>
    <row r="10" spans="1:10" x14ac:dyDescent="0.3">
      <c r="A10" s="2"/>
      <c r="B10" s="30"/>
      <c r="D10" s="63"/>
      <c r="E10" s="63" t="s">
        <v>22</v>
      </c>
      <c r="F10" s="65">
        <f>IF(B11="None",0,I21)</f>
        <v>0</v>
      </c>
    </row>
    <row r="11" spans="1:10" x14ac:dyDescent="0.3">
      <c r="A11" s="2" t="s">
        <v>10</v>
      </c>
      <c r="B11" s="51" t="str">
        <f>'MR5 Summary'!A22</f>
        <v>Other</v>
      </c>
      <c r="D11" s="61" t="s">
        <v>27</v>
      </c>
      <c r="E11" s="63"/>
      <c r="F11" s="62"/>
      <c r="J11">
        <f>IF(B11="None",1,0)</f>
        <v>0</v>
      </c>
    </row>
    <row r="12" spans="1:10" x14ac:dyDescent="0.3">
      <c r="A12" s="2" t="s">
        <v>16</v>
      </c>
      <c r="B12" s="107" t="s">
        <v>4</v>
      </c>
      <c r="C12" s="105"/>
      <c r="D12" s="63"/>
      <c r="E12" s="63" t="s">
        <v>70</v>
      </c>
      <c r="F12" s="66">
        <f>IF(B11="None",0,I31)</f>
        <v>0</v>
      </c>
      <c r="J12" t="str">
        <f>IF(B11="None","",B12)</f>
        <v xml:space="preserve"> </v>
      </c>
    </row>
    <row r="13" spans="1:10" x14ac:dyDescent="0.3">
      <c r="A13" s="2" t="s">
        <v>17</v>
      </c>
      <c r="B13" s="107" t="s">
        <v>4</v>
      </c>
      <c r="C13" s="105"/>
      <c r="D13" s="63"/>
      <c r="E13" s="63" t="s">
        <v>33</v>
      </c>
      <c r="F13" s="64">
        <f>IF(B11="None",0,J26)</f>
        <v>0</v>
      </c>
    </row>
    <row r="14" spans="1:10" x14ac:dyDescent="0.3">
      <c r="A14" s="6" t="s">
        <v>23</v>
      </c>
      <c r="B14" s="26">
        <v>0</v>
      </c>
      <c r="C14" s="23"/>
      <c r="D14" s="60"/>
      <c r="E14" s="63" t="s">
        <v>22</v>
      </c>
      <c r="F14" s="65">
        <f>IF(B11="None",0,F13*$B$17)</f>
        <v>0</v>
      </c>
    </row>
    <row r="15" spans="1:10" x14ac:dyDescent="0.3">
      <c r="A15" s="31" t="s">
        <v>4</v>
      </c>
      <c r="B15" s="27" t="s">
        <v>4</v>
      </c>
    </row>
    <row r="16" spans="1:10" ht="15" x14ac:dyDescent="0.25">
      <c r="A16" s="3" t="s">
        <v>11</v>
      </c>
      <c r="B16" s="26">
        <v>0</v>
      </c>
      <c r="C16" s="23"/>
    </row>
    <row r="17" spans="1:11" x14ac:dyDescent="0.3">
      <c r="A17" s="3" t="s">
        <v>5</v>
      </c>
      <c r="B17" s="53">
        <v>0</v>
      </c>
      <c r="C17" s="23"/>
    </row>
    <row r="18" spans="1:11" x14ac:dyDescent="0.3">
      <c r="A18" s="3"/>
      <c r="C18" s="7"/>
    </row>
    <row r="19" spans="1:11" x14ac:dyDescent="0.3">
      <c r="A19" s="3" t="s">
        <v>15</v>
      </c>
      <c r="B19" s="5"/>
    </row>
    <row r="20" spans="1:11" ht="48" customHeight="1" x14ac:dyDescent="0.3">
      <c r="A20" s="10" t="s">
        <v>9</v>
      </c>
      <c r="B20" s="9" t="s">
        <v>12</v>
      </c>
      <c r="C20" s="9" t="s">
        <v>13</v>
      </c>
      <c r="D20" s="9" t="s">
        <v>14</v>
      </c>
      <c r="E20" s="9" t="s">
        <v>69</v>
      </c>
      <c r="F20" s="48" t="s">
        <v>31</v>
      </c>
      <c r="I20" s="37" t="s">
        <v>66</v>
      </c>
      <c r="J20" s="37" t="s">
        <v>68</v>
      </c>
    </row>
    <row r="21" spans="1:11" ht="15" customHeight="1" x14ac:dyDescent="0.3">
      <c r="A21" s="10" t="s">
        <v>7</v>
      </c>
      <c r="B21" s="54">
        <v>0</v>
      </c>
      <c r="C21" s="43">
        <f>IF(B17&gt;0,B21*$B$17,0)</f>
        <v>0</v>
      </c>
      <c r="D21" s="16" t="str">
        <f>B13</f>
        <v xml:space="preserve"> </v>
      </c>
      <c r="E21" s="76">
        <f>B14</f>
        <v>0</v>
      </c>
      <c r="F21" s="54">
        <v>0</v>
      </c>
      <c r="I21" s="34">
        <f>IF($B$9&gt;500,0,(IF(E21&gt;500,0,C21)))</f>
        <v>0</v>
      </c>
      <c r="J21" s="34">
        <f>IF($B$9&gt;500,0,F21*C21)</f>
        <v>0</v>
      </c>
    </row>
    <row r="22" spans="1:11" x14ac:dyDescent="0.3">
      <c r="A22" s="10" t="s">
        <v>8</v>
      </c>
      <c r="B22" s="17">
        <f>1-SUM(B21:B21)</f>
        <v>1</v>
      </c>
      <c r="C22" s="43">
        <f>B22*$B$17</f>
        <v>0</v>
      </c>
      <c r="D22" s="16" t="s">
        <v>32</v>
      </c>
      <c r="E22" s="40" t="s">
        <v>32</v>
      </c>
      <c r="F22" s="16" t="s">
        <v>32</v>
      </c>
      <c r="I22" s="34">
        <v>0</v>
      </c>
      <c r="J22" s="34">
        <v>0</v>
      </c>
    </row>
    <row r="23" spans="1:11" x14ac:dyDescent="0.3">
      <c r="B23" s="21" t="str">
        <f>IF(B22&lt;0,"ERROR","")</f>
        <v/>
      </c>
      <c r="C23" s="8" t="s">
        <v>4</v>
      </c>
      <c r="D23" s="8"/>
      <c r="E23" s="8"/>
      <c r="F23" s="8"/>
    </row>
    <row r="24" spans="1:11" x14ac:dyDescent="0.3">
      <c r="A24" s="2" t="s">
        <v>19</v>
      </c>
    </row>
    <row r="25" spans="1:11" x14ac:dyDescent="0.3">
      <c r="A25" s="109"/>
      <c r="B25" s="110"/>
      <c r="C25" s="11" t="s">
        <v>43</v>
      </c>
      <c r="D25" s="11" t="s">
        <v>40</v>
      </c>
      <c r="E25" s="11" t="s">
        <v>108</v>
      </c>
      <c r="F25" s="11" t="s">
        <v>109</v>
      </c>
      <c r="I25" s="33" t="s">
        <v>62</v>
      </c>
    </row>
    <row r="26" spans="1:11" x14ac:dyDescent="0.3">
      <c r="A26" s="18" t="s">
        <v>7</v>
      </c>
      <c r="B26" s="42">
        <f>B21</f>
        <v>0</v>
      </c>
      <c r="C26" s="16">
        <v>0</v>
      </c>
      <c r="D26" s="16">
        <v>0</v>
      </c>
      <c r="E26" s="16">
        <v>0</v>
      </c>
      <c r="F26" s="16">
        <v>0</v>
      </c>
      <c r="I26" s="28">
        <v>0</v>
      </c>
      <c r="J26" s="36">
        <f>B26</f>
        <v>0</v>
      </c>
      <c r="K26" s="19" t="s">
        <v>4</v>
      </c>
    </row>
    <row r="27" spans="1:11" x14ac:dyDescent="0.3">
      <c r="A27" s="111" t="s">
        <v>34</v>
      </c>
      <c r="B27" s="112"/>
      <c r="C27" s="55">
        <v>0</v>
      </c>
      <c r="D27" s="55">
        <v>0</v>
      </c>
      <c r="E27" s="55">
        <v>0</v>
      </c>
      <c r="F27" s="55">
        <v>0</v>
      </c>
      <c r="I27" s="35">
        <f t="shared" ref="I27:I30" si="0">C27+D27/3+E27/2+F27/15</f>
        <v>0</v>
      </c>
    </row>
    <row r="28" spans="1:11" x14ac:dyDescent="0.3">
      <c r="A28" s="112" t="s">
        <v>36</v>
      </c>
      <c r="B28" s="113"/>
      <c r="C28" s="55">
        <v>0</v>
      </c>
      <c r="D28" s="55">
        <v>0</v>
      </c>
      <c r="E28" s="55">
        <v>0</v>
      </c>
      <c r="F28" s="55">
        <v>0</v>
      </c>
      <c r="I28" s="35">
        <f t="shared" si="0"/>
        <v>0</v>
      </c>
    </row>
    <row r="29" spans="1:11" x14ac:dyDescent="0.3">
      <c r="A29" s="111" t="s">
        <v>35</v>
      </c>
      <c r="B29" s="112"/>
      <c r="C29" s="55">
        <v>0</v>
      </c>
      <c r="D29" s="55">
        <v>0</v>
      </c>
      <c r="E29" s="55">
        <v>0</v>
      </c>
      <c r="F29" s="55">
        <v>0</v>
      </c>
      <c r="I29" s="35">
        <f t="shared" si="0"/>
        <v>0</v>
      </c>
    </row>
    <row r="30" spans="1:11" x14ac:dyDescent="0.3">
      <c r="A30" s="111" t="s">
        <v>18</v>
      </c>
      <c r="B30" s="112"/>
      <c r="C30" s="55">
        <v>0</v>
      </c>
      <c r="D30" s="55">
        <v>0</v>
      </c>
      <c r="E30" s="55">
        <v>0</v>
      </c>
      <c r="F30" s="55">
        <v>0</v>
      </c>
      <c r="I30" s="35">
        <f t="shared" si="0"/>
        <v>0</v>
      </c>
    </row>
    <row r="31" spans="1:11" x14ac:dyDescent="0.3">
      <c r="I31" s="35">
        <f>SUM(I27:I30)</f>
        <v>0</v>
      </c>
      <c r="J31" t="s">
        <v>67</v>
      </c>
      <c r="K31" s="19" t="s">
        <v>4</v>
      </c>
    </row>
  </sheetData>
  <sheetProtection password="C9AB" sheet="1" objects="1" scenarios="1" selectLockedCells="1"/>
  <mergeCells count="13">
    <mergeCell ref="B13:C13"/>
    <mergeCell ref="B7:C7"/>
    <mergeCell ref="B8:C8"/>
    <mergeCell ref="A1:F1"/>
    <mergeCell ref="B3:C3"/>
    <mergeCell ref="B4:C4"/>
    <mergeCell ref="B5:C5"/>
    <mergeCell ref="B12:C12"/>
    <mergeCell ref="A25:B25"/>
    <mergeCell ref="A27:B27"/>
    <mergeCell ref="A28:B28"/>
    <mergeCell ref="A29:B29"/>
    <mergeCell ref="A30:B30"/>
  </mergeCells>
  <conditionalFormatting sqref="B12:C12">
    <cfRule type="expression" dxfId="227" priority="54">
      <formula>$J$11</formula>
    </cfRule>
  </conditionalFormatting>
  <conditionalFormatting sqref="B13:C13">
    <cfRule type="expression" dxfId="226" priority="53">
      <formula>$J$11</formula>
    </cfRule>
  </conditionalFormatting>
  <conditionalFormatting sqref="C14">
    <cfRule type="expression" dxfId="225" priority="52">
      <formula>$J$11</formula>
    </cfRule>
  </conditionalFormatting>
  <conditionalFormatting sqref="B16:C16">
    <cfRule type="expression" dxfId="224" priority="51">
      <formula>$J$11</formula>
    </cfRule>
  </conditionalFormatting>
  <conditionalFormatting sqref="B17:C17">
    <cfRule type="expression" dxfId="223" priority="50">
      <formula>$J$11</formula>
    </cfRule>
  </conditionalFormatting>
  <conditionalFormatting sqref="B21">
    <cfRule type="expression" dxfId="222" priority="49">
      <formula>$J$11</formula>
    </cfRule>
  </conditionalFormatting>
  <conditionalFormatting sqref="C21:C22">
    <cfRule type="expression" dxfId="221" priority="45">
      <formula>$J$11</formula>
    </cfRule>
  </conditionalFormatting>
  <conditionalFormatting sqref="B22">
    <cfRule type="expression" dxfId="220" priority="46">
      <formula>$J$11</formula>
    </cfRule>
  </conditionalFormatting>
  <conditionalFormatting sqref="B14">
    <cfRule type="expression" dxfId="219" priority="21">
      <formula>$J$11</formula>
    </cfRule>
  </conditionalFormatting>
  <conditionalFormatting sqref="A19:F19 A23:F23 A20:C22">
    <cfRule type="expression" dxfId="218" priority="15">
      <formula>$J$11</formula>
    </cfRule>
  </conditionalFormatting>
  <conditionalFormatting sqref="D3:F11">
    <cfRule type="expression" dxfId="217" priority="3">
      <formula>$J$11</formula>
    </cfRule>
  </conditionalFormatting>
  <conditionalFormatting sqref="A12:F20 A22:F30 A21:D21 F21">
    <cfRule type="expression" dxfId="216" priority="4">
      <formula>$J$11</formula>
    </cfRule>
  </conditionalFormatting>
  <conditionalFormatting sqref="E21">
    <cfRule type="expression" dxfId="215" priority="1">
      <formula>$J$11</formula>
    </cfRule>
  </conditionalFormatting>
  <pageMargins left="0.7" right="0.7" top="0.75" bottom="0.75" header="0.3" footer="0.3"/>
  <pageSetup scale="92" orientation="landscape" r:id="rId1"/>
  <extLst>
    <ext xmlns:x14="http://schemas.microsoft.com/office/spreadsheetml/2009/9/main" uri="{78C0D931-6437-407d-A8EE-F0AAD7539E65}">
      <x14:conditionalFormattings>
        <x14:conditionalFormatting xmlns:xm="http://schemas.microsoft.com/office/excel/2006/main">
          <x14:cfRule type="expression" priority="23" id="{3180F6F4-EE22-43C7-996B-A9052F729956}">
            <xm:f>'MR5 Summary'!$I$36</xm:f>
            <x14:dxf>
              <fill>
                <patternFill>
                  <bgColor theme="1"/>
                </patternFill>
              </fill>
            </x14:dxf>
          </x14:cfRule>
          <xm:sqref>B14</xm:sqref>
        </x14:conditionalFormatting>
        <x14:conditionalFormatting xmlns:xm="http://schemas.microsoft.com/office/excel/2006/main">
          <x14:cfRule type="expression" priority="14" id="{DC2C9CB8-6206-46FA-9661-A22648C3C571}">
            <xm:f>'MR5 Summary'!$I$36</xm:f>
            <x14:dxf>
              <font>
                <color theme="0"/>
              </font>
              <fill>
                <patternFill>
                  <fgColor theme="0"/>
                  <bgColor theme="0"/>
                </patternFill>
              </fill>
            </x14:dxf>
          </x14:cfRule>
          <xm:sqref>D8:F10</xm:sqref>
        </x14:conditionalFormatting>
        <x14:conditionalFormatting xmlns:xm="http://schemas.microsoft.com/office/excel/2006/main">
          <x14:cfRule type="expression" priority="13" id="{7F278C39-1976-4459-BD10-F8783D996D41}">
            <xm:f>'MR5 Summary'!$I$51</xm:f>
            <x14:dxf>
              <font>
                <color theme="0"/>
              </font>
              <fill>
                <patternFill>
                  <fgColor theme="0"/>
                  <bgColor theme="0"/>
                </patternFill>
              </fill>
            </x14:dxf>
          </x14:cfRule>
          <xm:sqref>D11:F14</xm:sqref>
        </x14:conditionalFormatting>
        <x14:conditionalFormatting xmlns:xm="http://schemas.microsoft.com/office/excel/2006/main">
          <x14:cfRule type="expression" priority="12" id="{049F8161-A70F-4D07-8387-71ED6FDE8A28}">
            <xm:f>'MR5 Summary'!$I$21</xm:f>
            <x14:dxf>
              <font>
                <color theme="0"/>
              </font>
              <fill>
                <patternFill>
                  <fgColor theme="0"/>
                  <bgColor theme="0"/>
                </patternFill>
              </fill>
            </x14:dxf>
          </x14:cfRule>
          <xm:sqref>D5:F7</xm:sqref>
        </x14:conditionalFormatting>
        <x14:conditionalFormatting xmlns:xm="http://schemas.microsoft.com/office/excel/2006/main">
          <x14:cfRule type="expression" priority="10" id="{82019ED8-B299-45BE-A17E-45EA0D914453}">
            <xm:f>'MR5 Summary'!$I$21</xm:f>
            <x14:dxf>
              <font>
                <color theme="0"/>
              </font>
              <fill>
                <patternFill>
                  <fgColor theme="0"/>
                  <bgColor theme="0"/>
                </patternFill>
              </fill>
            </x14:dxf>
          </x14:cfRule>
          <xm:sqref>F20:F22</xm:sqref>
        </x14:conditionalFormatting>
        <x14:conditionalFormatting xmlns:xm="http://schemas.microsoft.com/office/excel/2006/main">
          <x14:cfRule type="expression" priority="9" id="{3A3BCAD6-1DAB-4F28-B41F-8826C27CB8EF}">
            <xm:f>'MR5 Summary'!$I$36</xm:f>
            <x14:dxf>
              <font>
                <color theme="0"/>
              </font>
              <fill>
                <patternFill>
                  <fgColor theme="0"/>
                  <bgColor theme="0"/>
                </patternFill>
              </fill>
            </x14:dxf>
          </x14:cfRule>
          <xm:sqref>D20:E20 D22:E22 D21</xm:sqref>
        </x14:conditionalFormatting>
        <x14:conditionalFormatting xmlns:xm="http://schemas.microsoft.com/office/excel/2006/main">
          <x14:cfRule type="expression" priority="7" id="{85AF7532-128B-44A8-AE09-72D413FFE62E}">
            <xm:f>'MR5 Summary'!$I$51</xm:f>
            <x14:dxf>
              <font>
                <color theme="0"/>
              </font>
              <fill>
                <patternFill>
                  <fgColor theme="0"/>
                  <bgColor theme="0"/>
                </patternFill>
              </fill>
            </x14:dxf>
          </x14:cfRule>
          <xm:sqref>A24:F24</xm:sqref>
        </x14:conditionalFormatting>
        <x14:conditionalFormatting xmlns:xm="http://schemas.microsoft.com/office/excel/2006/main">
          <x14:cfRule type="expression" priority="5" id="{E54DF1AB-DA96-49B3-B5B7-213213FB960B}">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A25:F30</xm:sqref>
        </x14:conditionalFormatting>
        <x14:conditionalFormatting xmlns:xm="http://schemas.microsoft.com/office/excel/2006/main">
          <x14:cfRule type="expression" priority="2" id="{CD51C3BA-2068-45A4-8FCF-F3D2A0CC08D8}">
            <xm:f>'MR5 Summary'!$I$36</xm:f>
            <x14:dxf>
              <font>
                <color theme="0"/>
              </font>
              <fill>
                <patternFill>
                  <fgColor theme="0"/>
                  <bgColor theme="0"/>
                </patternFill>
              </fill>
            </x14:dxf>
          </x14:cfRule>
          <xm:sqref>E21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workbookViewId="0">
      <selection activeCell="B16" sqref="B16"/>
    </sheetView>
  </sheetViews>
  <sheetFormatPr defaultRowHeight="14.4" x14ac:dyDescent="0.3"/>
  <cols>
    <col min="1" max="1" width="31.44140625" customWidth="1"/>
    <col min="2" max="2" width="17.44140625" customWidth="1"/>
    <col min="3" max="4" width="20.5546875" customWidth="1"/>
    <col min="5" max="6" width="22.33203125" customWidth="1"/>
    <col min="7" max="8" width="8.88671875" hidden="1" customWidth="1"/>
    <col min="9" max="9" width="21.6640625" hidden="1" customWidth="1"/>
    <col min="10" max="10" width="27.5546875" hidden="1" customWidth="1"/>
    <col min="11" max="11" width="11.33203125" hidden="1" customWidth="1"/>
    <col min="12" max="19" width="8.88671875" hidden="1" customWidth="1"/>
  </cols>
  <sheetData>
    <row r="1" spans="1:10" ht="18" x14ac:dyDescent="0.35">
      <c r="A1" s="125" t="s">
        <v>71</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D4" s="60"/>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C6" s="60"/>
      <c r="D6" s="63"/>
      <c r="E6" s="63" t="s">
        <v>21</v>
      </c>
      <c r="F6" s="64">
        <f>IF(B11="None",0,IF($B$17&gt;0,F7/$B$17,0))</f>
        <v>0</v>
      </c>
    </row>
    <row r="7" spans="1:10" x14ac:dyDescent="0.3">
      <c r="A7" s="62" t="s">
        <v>24</v>
      </c>
      <c r="B7" s="123" t="str">
        <f>'MR5 Summary'!B7</f>
        <v xml:space="preserve"> </v>
      </c>
      <c r="C7" s="123"/>
      <c r="D7" s="63"/>
      <c r="E7" s="63" t="s">
        <v>22</v>
      </c>
      <c r="F7" s="65">
        <f>IF(B11="None",0,J21)</f>
        <v>0</v>
      </c>
    </row>
    <row r="8" spans="1:10" x14ac:dyDescent="0.3">
      <c r="A8" s="62" t="s">
        <v>64</v>
      </c>
      <c r="B8" s="123" t="str">
        <f>'MR5 Summary'!B8</f>
        <v xml:space="preserve"> </v>
      </c>
      <c r="C8" s="124"/>
      <c r="D8" s="61" t="s">
        <v>26</v>
      </c>
      <c r="E8" s="63"/>
      <c r="F8" s="63"/>
    </row>
    <row r="9" spans="1:10" x14ac:dyDescent="0.3">
      <c r="A9" s="62" t="s">
        <v>28</v>
      </c>
      <c r="B9" s="56">
        <f>'MR5 Summary'!B9</f>
        <v>0</v>
      </c>
      <c r="C9" s="60"/>
      <c r="D9" s="63"/>
      <c r="E9" s="63" t="s">
        <v>21</v>
      </c>
      <c r="F9" s="64">
        <f>IF(B11="None",0,IF($B17&gt;0,F10/$B$17,0))</f>
        <v>0</v>
      </c>
    </row>
    <row r="10" spans="1:10" x14ac:dyDescent="0.3">
      <c r="A10" s="63"/>
      <c r="B10" s="57"/>
      <c r="C10" s="60"/>
      <c r="D10" s="63"/>
      <c r="E10" s="63" t="s">
        <v>22</v>
      </c>
      <c r="F10" s="65">
        <f>IF(B11="None",0,I21)</f>
        <v>0</v>
      </c>
    </row>
    <row r="11" spans="1:10" x14ac:dyDescent="0.3">
      <c r="A11" s="63" t="s">
        <v>10</v>
      </c>
      <c r="B11" s="68" t="str">
        <f>'MR5 Summary'!A23</f>
        <v>None</v>
      </c>
      <c r="C11" s="60"/>
      <c r="D11" s="61" t="s">
        <v>27</v>
      </c>
      <c r="E11" s="63"/>
      <c r="F11" s="62"/>
      <c r="J11">
        <f>IF(B11="None",1,0)</f>
        <v>1</v>
      </c>
    </row>
    <row r="12" spans="1:10" x14ac:dyDescent="0.3">
      <c r="A12" s="2" t="s">
        <v>16</v>
      </c>
      <c r="B12" s="107" t="s">
        <v>4</v>
      </c>
      <c r="C12" s="105"/>
      <c r="D12" s="2"/>
      <c r="E12" s="2" t="s">
        <v>70</v>
      </c>
      <c r="F12" s="41">
        <f>IF(B11="None",0,I31)</f>
        <v>0</v>
      </c>
      <c r="J12" t="str">
        <f>IF(B11="None","",B12)</f>
        <v/>
      </c>
    </row>
    <row r="13" spans="1:10" x14ac:dyDescent="0.3">
      <c r="A13" s="2" t="s">
        <v>17</v>
      </c>
      <c r="B13" s="107" t="s">
        <v>4</v>
      </c>
      <c r="C13" s="105"/>
      <c r="D13" s="2"/>
      <c r="E13" s="2" t="s">
        <v>33</v>
      </c>
      <c r="F13" s="13">
        <f>IF(B11="None",0,J26)</f>
        <v>0</v>
      </c>
    </row>
    <row r="14" spans="1:10" x14ac:dyDescent="0.3">
      <c r="A14" s="6" t="s">
        <v>23</v>
      </c>
      <c r="B14" s="26">
        <v>0</v>
      </c>
      <c r="C14" s="24"/>
      <c r="E14" s="2" t="s">
        <v>22</v>
      </c>
      <c r="F14" s="14">
        <f>IF(B11="None",0,F13*$B$17)</f>
        <v>0</v>
      </c>
    </row>
    <row r="15" spans="1:10" x14ac:dyDescent="0.3">
      <c r="A15" s="31" t="s">
        <v>4</v>
      </c>
      <c r="B15" s="27" t="s">
        <v>4</v>
      </c>
    </row>
    <row r="16" spans="1:10" ht="15" x14ac:dyDescent="0.25">
      <c r="A16" s="3" t="s">
        <v>11</v>
      </c>
      <c r="B16" s="26">
        <v>0</v>
      </c>
      <c r="C16" s="24"/>
    </row>
    <row r="17" spans="1:11" x14ac:dyDescent="0.3">
      <c r="A17" s="3" t="s">
        <v>5</v>
      </c>
      <c r="B17" s="53">
        <v>0</v>
      </c>
      <c r="C17" s="24"/>
    </row>
    <row r="18" spans="1:11" x14ac:dyDescent="0.3">
      <c r="A18" s="62"/>
      <c r="B18" s="60"/>
      <c r="C18" s="69"/>
      <c r="D18" s="60"/>
      <c r="E18" s="60"/>
      <c r="F18" s="60"/>
    </row>
    <row r="19" spans="1:11" x14ac:dyDescent="0.3">
      <c r="A19" s="62" t="s">
        <v>15</v>
      </c>
      <c r="B19" s="70"/>
      <c r="C19" s="60"/>
      <c r="D19" s="60"/>
      <c r="E19" s="60"/>
      <c r="F19" s="60"/>
    </row>
    <row r="20" spans="1:11" ht="48" customHeight="1" x14ac:dyDescent="0.3">
      <c r="A20" s="71" t="s">
        <v>9</v>
      </c>
      <c r="B20" s="72" t="s">
        <v>12</v>
      </c>
      <c r="C20" s="72" t="s">
        <v>13</v>
      </c>
      <c r="D20" s="72" t="s">
        <v>14</v>
      </c>
      <c r="E20" s="72" t="s">
        <v>69</v>
      </c>
      <c r="F20" s="73" t="s">
        <v>31</v>
      </c>
      <c r="I20" s="37" t="s">
        <v>66</v>
      </c>
      <c r="J20" s="37" t="s">
        <v>68</v>
      </c>
    </row>
    <row r="21" spans="1:11" ht="15" customHeight="1" x14ac:dyDescent="0.3">
      <c r="A21" s="71" t="s">
        <v>7</v>
      </c>
      <c r="B21" s="54">
        <v>0</v>
      </c>
      <c r="C21" s="74">
        <f>B21*$B$17</f>
        <v>0</v>
      </c>
      <c r="D21" s="75" t="str">
        <f>B13</f>
        <v xml:space="preserve"> </v>
      </c>
      <c r="E21" s="76">
        <f>B14</f>
        <v>0</v>
      </c>
      <c r="F21" s="54">
        <v>0</v>
      </c>
      <c r="I21" s="34">
        <f>IF($B$9&gt;500,0,(IF(E21&gt;500,0,C21)))</f>
        <v>0</v>
      </c>
      <c r="J21" s="34">
        <f>IF($B$9&gt;500,0,F21*C21)</f>
        <v>0</v>
      </c>
    </row>
    <row r="22" spans="1:11" x14ac:dyDescent="0.3">
      <c r="A22" s="71" t="s">
        <v>8</v>
      </c>
      <c r="B22" s="77">
        <f>1-SUM(B21:B21)</f>
        <v>1</v>
      </c>
      <c r="C22" s="74">
        <f>B22*$B$17</f>
        <v>0</v>
      </c>
      <c r="D22" s="75" t="s">
        <v>32</v>
      </c>
      <c r="E22" s="76" t="s">
        <v>32</v>
      </c>
      <c r="F22" s="75" t="s">
        <v>32</v>
      </c>
      <c r="I22" s="34">
        <v>0</v>
      </c>
      <c r="J22" s="34">
        <v>0</v>
      </c>
    </row>
    <row r="23" spans="1:11" x14ac:dyDescent="0.3">
      <c r="A23" s="60"/>
      <c r="B23" s="78" t="str">
        <f>IF(B22&lt;0,"ERROR","")</f>
        <v/>
      </c>
      <c r="C23" s="79" t="s">
        <v>4</v>
      </c>
      <c r="D23" s="79"/>
      <c r="E23" s="79"/>
      <c r="F23" s="79"/>
    </row>
    <row r="24" spans="1:11" x14ac:dyDescent="0.3">
      <c r="A24" s="63" t="s">
        <v>19</v>
      </c>
      <c r="B24" s="60"/>
      <c r="C24" s="60"/>
      <c r="D24" s="60"/>
      <c r="E24" s="60"/>
      <c r="F24" s="60"/>
    </row>
    <row r="25" spans="1:11" x14ac:dyDescent="0.3">
      <c r="A25" s="119"/>
      <c r="B25" s="121"/>
      <c r="C25" s="80" t="s">
        <v>43</v>
      </c>
      <c r="D25" s="80" t="s">
        <v>40</v>
      </c>
      <c r="E25" s="80" t="s">
        <v>108</v>
      </c>
      <c r="F25" s="80" t="s">
        <v>109</v>
      </c>
      <c r="I25" s="33" t="s">
        <v>62</v>
      </c>
    </row>
    <row r="26" spans="1:11" x14ac:dyDescent="0.3">
      <c r="A26" s="81" t="s">
        <v>7</v>
      </c>
      <c r="B26" s="82">
        <f>B21</f>
        <v>0</v>
      </c>
      <c r="C26" s="75">
        <v>0</v>
      </c>
      <c r="D26" s="75">
        <v>0</v>
      </c>
      <c r="E26" s="75">
        <v>0</v>
      </c>
      <c r="F26" s="75">
        <v>0</v>
      </c>
      <c r="I26" s="28">
        <v>0</v>
      </c>
      <c r="J26" s="36">
        <f>B26</f>
        <v>0</v>
      </c>
      <c r="K26" s="19" t="s">
        <v>4</v>
      </c>
    </row>
    <row r="27" spans="1:11" x14ac:dyDescent="0.3">
      <c r="A27" s="119" t="s">
        <v>34</v>
      </c>
      <c r="B27" s="120"/>
      <c r="C27" s="55">
        <v>0</v>
      </c>
      <c r="D27" s="55">
        <v>0</v>
      </c>
      <c r="E27" s="55">
        <v>0</v>
      </c>
      <c r="F27" s="55">
        <v>0</v>
      </c>
      <c r="I27" s="35">
        <f t="shared" ref="I27:I30" si="0">C27+D27/3+E27/2+F27/15</f>
        <v>0</v>
      </c>
    </row>
    <row r="28" spans="1:11" x14ac:dyDescent="0.3">
      <c r="A28" s="120" t="s">
        <v>36</v>
      </c>
      <c r="B28" s="122"/>
      <c r="C28" s="55">
        <v>0</v>
      </c>
      <c r="D28" s="55">
        <v>0</v>
      </c>
      <c r="E28" s="55">
        <v>0</v>
      </c>
      <c r="F28" s="55">
        <v>0</v>
      </c>
      <c r="I28" s="35">
        <f t="shared" si="0"/>
        <v>0</v>
      </c>
    </row>
    <row r="29" spans="1:11" x14ac:dyDescent="0.3">
      <c r="A29" s="119" t="s">
        <v>35</v>
      </c>
      <c r="B29" s="120"/>
      <c r="C29" s="55">
        <v>0</v>
      </c>
      <c r="D29" s="55">
        <v>0</v>
      </c>
      <c r="E29" s="55">
        <v>0</v>
      </c>
      <c r="F29" s="55">
        <v>0</v>
      </c>
      <c r="I29" s="35">
        <f t="shared" si="0"/>
        <v>0</v>
      </c>
    </row>
    <row r="30" spans="1:11" x14ac:dyDescent="0.3">
      <c r="A30" s="119" t="s">
        <v>18</v>
      </c>
      <c r="B30" s="120"/>
      <c r="C30" s="55">
        <v>0</v>
      </c>
      <c r="D30" s="55">
        <v>0</v>
      </c>
      <c r="E30" s="55">
        <v>0</v>
      </c>
      <c r="F30" s="55">
        <v>0</v>
      </c>
      <c r="I30" s="35">
        <f t="shared" si="0"/>
        <v>0</v>
      </c>
    </row>
    <row r="31" spans="1:11" x14ac:dyDescent="0.3">
      <c r="A31" s="60"/>
      <c r="B31" s="60"/>
      <c r="C31" s="60"/>
      <c r="D31" s="60"/>
      <c r="E31" s="60"/>
      <c r="F31" s="60"/>
      <c r="I31" s="35">
        <f>SUM(I27:I30)</f>
        <v>0</v>
      </c>
      <c r="J31" t="s">
        <v>67</v>
      </c>
      <c r="K31" s="19" t="s">
        <v>4</v>
      </c>
    </row>
    <row r="32" spans="1:11" x14ac:dyDescent="0.3">
      <c r="A32" s="60"/>
      <c r="B32" s="60"/>
      <c r="C32" s="60"/>
      <c r="D32" s="60"/>
      <c r="E32" s="60"/>
      <c r="F32" s="60"/>
    </row>
    <row r="33" spans="1:6" x14ac:dyDescent="0.3">
      <c r="A33" s="60"/>
      <c r="B33" s="60"/>
      <c r="C33" s="60"/>
      <c r="D33" s="60"/>
      <c r="E33" s="60"/>
      <c r="F33" s="60"/>
    </row>
    <row r="34" spans="1:6" x14ac:dyDescent="0.3">
      <c r="A34" s="60"/>
      <c r="B34" s="60"/>
      <c r="C34" s="60"/>
      <c r="D34" s="60"/>
      <c r="E34" s="60"/>
      <c r="F34" s="60"/>
    </row>
    <row r="35" spans="1:6" x14ac:dyDescent="0.3">
      <c r="A35" s="60"/>
      <c r="B35" s="60"/>
      <c r="C35" s="60"/>
      <c r="D35" s="60"/>
      <c r="E35" s="60"/>
      <c r="F35" s="60"/>
    </row>
  </sheetData>
  <sheetProtection password="C9AB" sheet="1" objects="1" scenarios="1" selectLockedCells="1"/>
  <mergeCells count="13">
    <mergeCell ref="B8:C8"/>
    <mergeCell ref="A1:F1"/>
    <mergeCell ref="B3:C3"/>
    <mergeCell ref="B4:C4"/>
    <mergeCell ref="B5:C5"/>
    <mergeCell ref="B7:C7"/>
    <mergeCell ref="A30:B30"/>
    <mergeCell ref="B12:C12"/>
    <mergeCell ref="B13:C13"/>
    <mergeCell ref="A25:B25"/>
    <mergeCell ref="A27:B27"/>
    <mergeCell ref="A28:B28"/>
    <mergeCell ref="A29:B29"/>
  </mergeCells>
  <conditionalFormatting sqref="A19:F19 A23:F23 A20:C22">
    <cfRule type="expression" dxfId="205" priority="12">
      <formula>$J$11</formula>
    </cfRule>
  </conditionalFormatting>
  <conditionalFormatting sqref="B17:C17">
    <cfRule type="expression" dxfId="204" priority="18">
      <formula>$J$11</formula>
    </cfRule>
  </conditionalFormatting>
  <conditionalFormatting sqref="B21">
    <cfRule type="expression" dxfId="203" priority="17">
      <formula>$J$11</formula>
    </cfRule>
  </conditionalFormatting>
  <conditionalFormatting sqref="B22">
    <cfRule type="expression" dxfId="202" priority="16">
      <formula>$J$11</formula>
    </cfRule>
  </conditionalFormatting>
  <conditionalFormatting sqref="C21:C22">
    <cfRule type="expression" dxfId="201" priority="15">
      <formula>$J$11</formula>
    </cfRule>
  </conditionalFormatting>
  <conditionalFormatting sqref="B12:C12">
    <cfRule type="expression" dxfId="200" priority="22">
      <formula>$J$11</formula>
    </cfRule>
  </conditionalFormatting>
  <conditionalFormatting sqref="B13:C13">
    <cfRule type="expression" dxfId="199" priority="21">
      <formula>$J$11</formula>
    </cfRule>
  </conditionalFormatting>
  <conditionalFormatting sqref="C14">
    <cfRule type="expression" dxfId="198" priority="20">
      <formula>$J$11</formula>
    </cfRule>
  </conditionalFormatting>
  <conditionalFormatting sqref="B16:C16">
    <cfRule type="expression" dxfId="197" priority="19">
      <formula>$J$11</formula>
    </cfRule>
  </conditionalFormatting>
  <conditionalFormatting sqref="B14">
    <cfRule type="expression" dxfId="196" priority="13">
      <formula>$J$11</formula>
    </cfRule>
  </conditionalFormatting>
  <conditionalFormatting sqref="A12:F20 A22:F30 A21:D21 F21">
    <cfRule type="expression" dxfId="195" priority="4">
      <formula>$J$11</formula>
    </cfRule>
  </conditionalFormatting>
  <conditionalFormatting sqref="D3:F11">
    <cfRule type="expression" dxfId="194" priority="3">
      <formula>$J$11</formula>
    </cfRule>
  </conditionalFormatting>
  <conditionalFormatting sqref="E21">
    <cfRule type="expression" dxfId="193" priority="1">
      <formula>$J$11</formula>
    </cfRule>
  </conditionalFormatting>
  <pageMargins left="0.7" right="0.7" top="0.75" bottom="0.75" header="0.3" footer="0.3"/>
  <pageSetup scale="92" orientation="landscape" r:id="rId1"/>
  <extLst>
    <ext xmlns:x14="http://schemas.microsoft.com/office/spreadsheetml/2009/9/main" uri="{78C0D931-6437-407d-A8EE-F0AAD7539E65}">
      <x14:conditionalFormattings>
        <x14:conditionalFormatting xmlns:xm="http://schemas.microsoft.com/office/excel/2006/main">
          <x14:cfRule type="expression" priority="14" id="{DDE009A8-E061-4A78-BE56-6281B06CE709}">
            <xm:f>'MR5 Summary'!$I$36</xm:f>
            <x14:dxf>
              <fill>
                <patternFill>
                  <bgColor theme="1"/>
                </patternFill>
              </fill>
            </x14:dxf>
          </x14:cfRule>
          <xm:sqref>B14</xm:sqref>
        </x14:conditionalFormatting>
        <x14:conditionalFormatting xmlns:xm="http://schemas.microsoft.com/office/excel/2006/main">
          <x14:cfRule type="expression" priority="11" id="{72947872-515F-4D7B-ADE2-39B5089D1207}">
            <xm:f>'MR5 Summary'!$I$36</xm:f>
            <x14:dxf>
              <font>
                <color theme="0"/>
              </font>
              <fill>
                <patternFill>
                  <fgColor theme="0"/>
                  <bgColor theme="0"/>
                </patternFill>
              </fill>
            </x14:dxf>
          </x14:cfRule>
          <xm:sqref>D8:F10</xm:sqref>
        </x14:conditionalFormatting>
        <x14:conditionalFormatting xmlns:xm="http://schemas.microsoft.com/office/excel/2006/main">
          <x14:cfRule type="expression" priority="10" id="{672E38DB-0E57-4625-AF87-23F1F5033550}">
            <xm:f>'MR5 Summary'!$I$51</xm:f>
            <x14:dxf>
              <font>
                <color theme="0"/>
              </font>
              <fill>
                <patternFill>
                  <fgColor theme="0"/>
                  <bgColor theme="0"/>
                </patternFill>
              </fill>
            </x14:dxf>
          </x14:cfRule>
          <xm:sqref>D11:F14</xm:sqref>
        </x14:conditionalFormatting>
        <x14:conditionalFormatting xmlns:xm="http://schemas.microsoft.com/office/excel/2006/main">
          <x14:cfRule type="expression" priority="9" id="{FACEBA70-F85A-4BC9-8155-C2B4A17E4775}">
            <xm:f>'MR5 Summary'!$I$21</xm:f>
            <x14:dxf>
              <font>
                <color theme="0"/>
              </font>
              <fill>
                <patternFill>
                  <fgColor theme="0"/>
                  <bgColor theme="0"/>
                </patternFill>
              </fill>
            </x14:dxf>
          </x14:cfRule>
          <xm:sqref>D5:F7</xm:sqref>
        </x14:conditionalFormatting>
        <x14:conditionalFormatting xmlns:xm="http://schemas.microsoft.com/office/excel/2006/main">
          <x14:cfRule type="expression" priority="8" id="{26463F37-A5EE-4827-B468-D50B728A44E7}">
            <xm:f>'MR5 Summary'!$I$21</xm:f>
            <x14:dxf>
              <font>
                <color theme="0"/>
              </font>
              <fill>
                <patternFill>
                  <fgColor theme="0"/>
                  <bgColor theme="0"/>
                </patternFill>
              </fill>
            </x14:dxf>
          </x14:cfRule>
          <xm:sqref>F20:F22</xm:sqref>
        </x14:conditionalFormatting>
        <x14:conditionalFormatting xmlns:xm="http://schemas.microsoft.com/office/excel/2006/main">
          <x14:cfRule type="expression" priority="7" id="{08265382-ABE8-435C-AD34-06744F7DD161}">
            <xm:f>'MR5 Summary'!$I$36</xm:f>
            <x14:dxf>
              <font>
                <color theme="0"/>
              </font>
              <fill>
                <patternFill>
                  <fgColor theme="0"/>
                  <bgColor theme="0"/>
                </patternFill>
              </fill>
            </x14:dxf>
          </x14:cfRule>
          <xm:sqref>D20:E20 D22:E22 D21</xm:sqref>
        </x14:conditionalFormatting>
        <x14:conditionalFormatting xmlns:xm="http://schemas.microsoft.com/office/excel/2006/main">
          <x14:cfRule type="expression" priority="6" id="{C81949C2-15F8-457D-8A28-F2F57207B1EA}">
            <xm:f>'MR5 Summary'!$I$51</xm:f>
            <x14:dxf>
              <font>
                <color theme="0"/>
              </font>
              <fill>
                <patternFill>
                  <fgColor theme="0"/>
                  <bgColor theme="0"/>
                </patternFill>
              </fill>
            </x14:dxf>
          </x14:cfRule>
          <xm:sqref>A24:F24</xm:sqref>
        </x14:conditionalFormatting>
        <x14:conditionalFormatting xmlns:xm="http://schemas.microsoft.com/office/excel/2006/main">
          <x14:cfRule type="expression" priority="5" id="{4528E89F-9A0B-4927-8833-6CEDF287916E}">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A25:F30</xm:sqref>
        </x14:conditionalFormatting>
        <x14:conditionalFormatting xmlns:xm="http://schemas.microsoft.com/office/excel/2006/main">
          <x14:cfRule type="expression" priority="2" id="{750D2501-B293-426C-A27B-29BC33CFA3CF}">
            <xm:f>'MR5 Summary'!$I$36</xm:f>
            <x14:dxf>
              <font>
                <color theme="0"/>
              </font>
              <fill>
                <patternFill>
                  <fgColor theme="0"/>
                  <bgColor theme="0"/>
                </patternFill>
              </fill>
            </x14:dxf>
          </x14:cfRule>
          <xm:sqref>E21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B12" sqref="B12:C12"/>
    </sheetView>
  </sheetViews>
  <sheetFormatPr defaultColWidth="8.88671875" defaultRowHeight="14.4" x14ac:dyDescent="0.3"/>
  <cols>
    <col min="1" max="1" width="31.44140625" style="60" customWidth="1"/>
    <col min="2" max="2" width="17.44140625" style="60" customWidth="1"/>
    <col min="3" max="4" width="20.5546875" style="60" customWidth="1"/>
    <col min="5" max="6" width="22.33203125" style="60" customWidth="1"/>
    <col min="7" max="8" width="0" style="60" hidden="1" customWidth="1"/>
    <col min="9" max="9" width="21.6640625" style="60" hidden="1" customWidth="1"/>
    <col min="10" max="10" width="27.5546875" style="60" hidden="1" customWidth="1"/>
    <col min="11" max="11" width="11.33203125" style="60" hidden="1" customWidth="1"/>
    <col min="12" max="24" width="0" style="60" hidden="1" customWidth="1"/>
    <col min="25" max="16384" width="8.88671875" style="60"/>
  </cols>
  <sheetData>
    <row r="1" spans="1:10" ht="18" x14ac:dyDescent="0.35">
      <c r="A1" s="125" t="s">
        <v>72</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IF(B11="None",0,J21)</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IF(B11="None",0,I21)</f>
        <v>0</v>
      </c>
    </row>
    <row r="11" spans="1:10" x14ac:dyDescent="0.3">
      <c r="A11" s="63" t="s">
        <v>10</v>
      </c>
      <c r="B11" s="68" t="str">
        <f>'MR5 Summary'!A24</f>
        <v>None</v>
      </c>
      <c r="D11" s="61" t="s">
        <v>27</v>
      </c>
      <c r="E11" s="63"/>
      <c r="F11" s="62"/>
      <c r="J11" s="60">
        <f>IF(B11="None",1,0)</f>
        <v>1</v>
      </c>
    </row>
    <row r="12" spans="1:10" x14ac:dyDescent="0.3">
      <c r="A12" s="63" t="s">
        <v>16</v>
      </c>
      <c r="B12" s="107" t="s">
        <v>4</v>
      </c>
      <c r="C12" s="105"/>
      <c r="D12" s="63"/>
      <c r="E12" s="63" t="s">
        <v>70</v>
      </c>
      <c r="F12" s="66">
        <f>IF(B11="None",0,I31)</f>
        <v>0</v>
      </c>
      <c r="J12" s="60" t="str">
        <f>IF(B11="None","",B12)</f>
        <v/>
      </c>
    </row>
    <row r="13" spans="1:10" x14ac:dyDescent="0.3">
      <c r="A13" s="63" t="s">
        <v>17</v>
      </c>
      <c r="B13" s="107" t="s">
        <v>4</v>
      </c>
      <c r="C13" s="105"/>
      <c r="D13" s="63"/>
      <c r="E13" s="63" t="s">
        <v>33</v>
      </c>
      <c r="F13" s="64">
        <f>IF(B11="None",0,J26)</f>
        <v>0</v>
      </c>
    </row>
    <row r="14" spans="1:10" x14ac:dyDescent="0.3">
      <c r="A14" s="84" t="s">
        <v>23</v>
      </c>
      <c r="B14" s="26">
        <v>0</v>
      </c>
      <c r="C14" s="85"/>
      <c r="E14" s="63" t="s">
        <v>22</v>
      </c>
      <c r="F14" s="65">
        <f>IF(B11="None",0,F13*$B$17)</f>
        <v>0</v>
      </c>
    </row>
    <row r="15" spans="1:10" x14ac:dyDescent="0.3">
      <c r="A15" s="86" t="s">
        <v>4</v>
      </c>
      <c r="B15" s="56" t="s">
        <v>4</v>
      </c>
    </row>
    <row r="16" spans="1:10" ht="15" x14ac:dyDescent="0.25">
      <c r="A16" s="62" t="s">
        <v>11</v>
      </c>
      <c r="B16" s="26">
        <v>0</v>
      </c>
      <c r="C16" s="85"/>
    </row>
    <row r="17" spans="1:11" x14ac:dyDescent="0.3">
      <c r="A17" s="62" t="s">
        <v>5</v>
      </c>
      <c r="B17" s="53">
        <v>0</v>
      </c>
      <c r="C17" s="85"/>
    </row>
    <row r="18" spans="1:11" x14ac:dyDescent="0.3">
      <c r="A18" s="62"/>
      <c r="C18" s="69"/>
    </row>
    <row r="19" spans="1:11" x14ac:dyDescent="0.3">
      <c r="A19" s="62" t="s">
        <v>15</v>
      </c>
      <c r="B19" s="70"/>
    </row>
    <row r="20" spans="1:11" ht="48" customHeight="1" x14ac:dyDescent="0.3">
      <c r="A20" s="71" t="s">
        <v>9</v>
      </c>
      <c r="B20" s="72" t="s">
        <v>12</v>
      </c>
      <c r="C20" s="72" t="s">
        <v>13</v>
      </c>
      <c r="D20" s="72" t="s">
        <v>14</v>
      </c>
      <c r="E20" s="72" t="s">
        <v>69</v>
      </c>
      <c r="F20" s="73" t="s">
        <v>31</v>
      </c>
      <c r="I20" s="87" t="s">
        <v>66</v>
      </c>
      <c r="J20" s="87" t="s">
        <v>68</v>
      </c>
    </row>
    <row r="21" spans="1:11" ht="15" customHeight="1" x14ac:dyDescent="0.3">
      <c r="A21" s="71" t="s">
        <v>7</v>
      </c>
      <c r="B21" s="54">
        <v>0</v>
      </c>
      <c r="C21" s="74">
        <f>B21*$B$17</f>
        <v>0</v>
      </c>
      <c r="D21" s="75" t="str">
        <f>B13</f>
        <v xml:space="preserve"> </v>
      </c>
      <c r="E21" s="76">
        <f>B14</f>
        <v>0</v>
      </c>
      <c r="F21" s="54">
        <v>0</v>
      </c>
      <c r="I21" s="88">
        <f>IF($B$9&gt;500,0,(IF(E21&gt;500,0,C21)))</f>
        <v>0</v>
      </c>
      <c r="J21" s="88">
        <f>IF($B$9&gt;500,0,F21*C21)</f>
        <v>0</v>
      </c>
    </row>
    <row r="22" spans="1:11" x14ac:dyDescent="0.3">
      <c r="A22" s="71" t="s">
        <v>8</v>
      </c>
      <c r="B22" s="77">
        <f>1-SUM(B21:B21)</f>
        <v>1</v>
      </c>
      <c r="C22" s="74">
        <f>B22*$B$17</f>
        <v>0</v>
      </c>
      <c r="D22" s="75" t="s">
        <v>32</v>
      </c>
      <c r="E22" s="76" t="s">
        <v>32</v>
      </c>
      <c r="F22" s="75" t="s">
        <v>32</v>
      </c>
      <c r="I22" s="88">
        <v>0</v>
      </c>
      <c r="J22" s="88">
        <v>0</v>
      </c>
    </row>
    <row r="23" spans="1:11" x14ac:dyDescent="0.3">
      <c r="B23" s="78" t="str">
        <f>IF(B22&lt;0,"ERROR","")</f>
        <v/>
      </c>
      <c r="C23" s="79" t="s">
        <v>4</v>
      </c>
      <c r="D23" s="79"/>
      <c r="E23" s="79"/>
      <c r="F23" s="79"/>
    </row>
    <row r="24" spans="1:11" x14ac:dyDescent="0.3">
      <c r="A24" s="63" t="s">
        <v>19</v>
      </c>
    </row>
    <row r="25" spans="1:11" x14ac:dyDescent="0.3">
      <c r="A25" s="119"/>
      <c r="B25" s="121"/>
      <c r="C25" s="80" t="s">
        <v>43</v>
      </c>
      <c r="D25" s="80" t="s">
        <v>40</v>
      </c>
      <c r="E25" s="80" t="s">
        <v>108</v>
      </c>
      <c r="F25" s="80" t="s">
        <v>109</v>
      </c>
      <c r="I25" s="89" t="s">
        <v>62</v>
      </c>
    </row>
    <row r="26" spans="1:11" x14ac:dyDescent="0.3">
      <c r="A26" s="81" t="s">
        <v>7</v>
      </c>
      <c r="B26" s="82">
        <f>B21</f>
        <v>0</v>
      </c>
      <c r="C26" s="75">
        <v>0</v>
      </c>
      <c r="D26" s="75">
        <v>0</v>
      </c>
      <c r="E26" s="75">
        <v>0</v>
      </c>
      <c r="F26" s="75">
        <v>0</v>
      </c>
      <c r="I26" s="90">
        <v>0</v>
      </c>
      <c r="J26" s="91">
        <f>B26</f>
        <v>0</v>
      </c>
      <c r="K26" s="92" t="s">
        <v>4</v>
      </c>
    </row>
    <row r="27" spans="1:11" x14ac:dyDescent="0.3">
      <c r="A27" s="119" t="s">
        <v>34</v>
      </c>
      <c r="B27" s="120"/>
      <c r="C27" s="55">
        <v>0</v>
      </c>
      <c r="D27" s="55">
        <v>0</v>
      </c>
      <c r="E27" s="55">
        <v>0</v>
      </c>
      <c r="F27" s="55">
        <v>0</v>
      </c>
      <c r="I27" s="93">
        <f t="shared" ref="I27:I30" si="0">C27+D27/3+E27/2+F27/15</f>
        <v>0</v>
      </c>
    </row>
    <row r="28" spans="1:11" x14ac:dyDescent="0.3">
      <c r="A28" s="120" t="s">
        <v>36</v>
      </c>
      <c r="B28" s="122"/>
      <c r="C28" s="55">
        <v>0</v>
      </c>
      <c r="D28" s="55">
        <v>0</v>
      </c>
      <c r="E28" s="55">
        <v>0</v>
      </c>
      <c r="F28" s="55">
        <v>0</v>
      </c>
      <c r="I28" s="93">
        <f t="shared" si="0"/>
        <v>0</v>
      </c>
    </row>
    <row r="29" spans="1:11" x14ac:dyDescent="0.3">
      <c r="A29" s="119" t="s">
        <v>35</v>
      </c>
      <c r="B29" s="120"/>
      <c r="C29" s="55">
        <v>0</v>
      </c>
      <c r="D29" s="55">
        <v>0</v>
      </c>
      <c r="E29" s="55">
        <v>0</v>
      </c>
      <c r="F29" s="55">
        <v>0</v>
      </c>
      <c r="I29" s="93">
        <f t="shared" si="0"/>
        <v>0</v>
      </c>
    </row>
    <row r="30" spans="1:11" x14ac:dyDescent="0.3">
      <c r="A30" s="119" t="s">
        <v>18</v>
      </c>
      <c r="B30" s="120"/>
      <c r="C30" s="55">
        <v>0</v>
      </c>
      <c r="D30" s="55">
        <v>0</v>
      </c>
      <c r="E30" s="55">
        <v>0</v>
      </c>
      <c r="F30" s="55">
        <v>0</v>
      </c>
      <c r="I30" s="93">
        <f t="shared" si="0"/>
        <v>0</v>
      </c>
    </row>
    <row r="31" spans="1:11" x14ac:dyDescent="0.3">
      <c r="I31" s="93">
        <f>SUM(I27:I30)</f>
        <v>0</v>
      </c>
      <c r="J31" s="60" t="s">
        <v>67</v>
      </c>
      <c r="K31" s="92" t="s">
        <v>4</v>
      </c>
    </row>
  </sheetData>
  <sheetProtection password="C9AB" sheet="1" objects="1" scenarios="1" selectLockedCells="1"/>
  <mergeCells count="13">
    <mergeCell ref="B8:C8"/>
    <mergeCell ref="A1:F1"/>
    <mergeCell ref="B3:C3"/>
    <mergeCell ref="B4:C4"/>
    <mergeCell ref="B5:C5"/>
    <mergeCell ref="B7:C7"/>
    <mergeCell ref="A30:B30"/>
    <mergeCell ref="B12:C12"/>
    <mergeCell ref="B13:C13"/>
    <mergeCell ref="A25:B25"/>
    <mergeCell ref="A27:B27"/>
    <mergeCell ref="A28:B28"/>
    <mergeCell ref="A29:B29"/>
  </mergeCells>
  <conditionalFormatting sqref="A19:F19 A23:F23 A20:C22">
    <cfRule type="expression" dxfId="183" priority="14">
      <formula>$J$11</formula>
    </cfRule>
  </conditionalFormatting>
  <conditionalFormatting sqref="B17:C17">
    <cfRule type="expression" dxfId="182" priority="20">
      <formula>$J$11</formula>
    </cfRule>
  </conditionalFormatting>
  <conditionalFormatting sqref="B21">
    <cfRule type="expression" dxfId="181" priority="19">
      <formula>$J$11</formula>
    </cfRule>
  </conditionalFormatting>
  <conditionalFormatting sqref="B22">
    <cfRule type="expression" dxfId="180" priority="18">
      <formula>$J$11</formula>
    </cfRule>
  </conditionalFormatting>
  <conditionalFormatting sqref="C21:C22">
    <cfRule type="expression" dxfId="179" priority="17">
      <formula>$J$11</formula>
    </cfRule>
  </conditionalFormatting>
  <conditionalFormatting sqref="B12:C12">
    <cfRule type="expression" dxfId="178" priority="24">
      <formula>$J$11</formula>
    </cfRule>
  </conditionalFormatting>
  <conditionalFormatting sqref="B13:C13">
    <cfRule type="expression" dxfId="177" priority="23">
      <formula>$J$11</formula>
    </cfRule>
  </conditionalFormatting>
  <conditionalFormatting sqref="C14">
    <cfRule type="expression" dxfId="176" priority="22">
      <formula>$J$11</formula>
    </cfRule>
  </conditionalFormatting>
  <conditionalFormatting sqref="B16:C16">
    <cfRule type="expression" dxfId="175" priority="21">
      <formula>$J$11</formula>
    </cfRule>
  </conditionalFormatting>
  <conditionalFormatting sqref="D3:F5 D7:F8 D6:E6 D10:F11 D9:E9">
    <cfRule type="expression" dxfId="174" priority="5">
      <formula>$J$11</formula>
    </cfRule>
  </conditionalFormatting>
  <conditionalFormatting sqref="B14">
    <cfRule type="expression" dxfId="173" priority="15">
      <formula>$J$11</formula>
    </cfRule>
  </conditionalFormatting>
  <conditionalFormatting sqref="A12:F30">
    <cfRule type="expression" dxfId="172" priority="6">
      <formula>$J$11</formula>
    </cfRule>
  </conditionalFormatting>
  <conditionalFormatting sqref="F6">
    <cfRule type="expression" dxfId="171" priority="3">
      <formula>$J$11</formula>
    </cfRule>
  </conditionalFormatting>
  <conditionalFormatting sqref="F9">
    <cfRule type="expression" dxfId="170" priority="1">
      <formula>$J$11</formula>
    </cfRule>
  </conditionalFormatting>
  <pageMargins left="0.7" right="0.7" top="0.75" bottom="0.75" header="0.3" footer="0.3"/>
  <pageSetup scale="92" orientation="landscape" r:id="rId1"/>
  <extLst>
    <ext xmlns:x14="http://schemas.microsoft.com/office/spreadsheetml/2009/9/main" uri="{78C0D931-6437-407d-A8EE-F0AAD7539E65}">
      <x14:conditionalFormattings>
        <x14:conditionalFormatting xmlns:xm="http://schemas.microsoft.com/office/excel/2006/main">
          <x14:cfRule type="expression" priority="16" id="{652FCA30-1017-47AB-B4E1-E60526A511C7}">
            <xm:f>'MR5 Summary'!$I$36</xm:f>
            <x14:dxf>
              <fill>
                <patternFill>
                  <bgColor theme="1"/>
                </patternFill>
              </fill>
            </x14:dxf>
          </x14:cfRule>
          <xm:sqref>B14</xm:sqref>
        </x14:conditionalFormatting>
        <x14:conditionalFormatting xmlns:xm="http://schemas.microsoft.com/office/excel/2006/main">
          <x14:cfRule type="expression" priority="13" id="{3992E7AE-01EE-4874-B78C-1F77AD1CA3D7}">
            <xm:f>'MR5 Summary'!$I$36</xm:f>
            <x14:dxf>
              <font>
                <color theme="0"/>
              </font>
              <fill>
                <patternFill>
                  <fgColor theme="0"/>
                  <bgColor theme="0"/>
                </patternFill>
              </fill>
            </x14:dxf>
          </x14:cfRule>
          <xm:sqref>D8:F8 D10:F10 D9:E9</xm:sqref>
        </x14:conditionalFormatting>
        <x14:conditionalFormatting xmlns:xm="http://schemas.microsoft.com/office/excel/2006/main">
          <x14:cfRule type="expression" priority="12" id="{78622725-F135-4B00-8BD1-98085DF02FC2}">
            <xm:f>'MR5 Summary'!$I$51</xm:f>
            <x14:dxf>
              <font>
                <color theme="0"/>
              </font>
              <fill>
                <patternFill>
                  <fgColor theme="0"/>
                  <bgColor theme="0"/>
                </patternFill>
              </fill>
            </x14:dxf>
          </x14:cfRule>
          <xm:sqref>D11:F14</xm:sqref>
        </x14:conditionalFormatting>
        <x14:conditionalFormatting xmlns:xm="http://schemas.microsoft.com/office/excel/2006/main">
          <x14:cfRule type="expression" priority="11" id="{CF2A1C3E-4A0F-41F2-8665-1F51FB16745D}">
            <xm:f>'MR5 Summary'!$I$21</xm:f>
            <x14:dxf>
              <font>
                <color theme="0"/>
              </font>
              <fill>
                <patternFill>
                  <fgColor theme="0"/>
                  <bgColor theme="0"/>
                </patternFill>
              </fill>
            </x14:dxf>
          </x14:cfRule>
          <xm:sqref>D5:F5 D7:F7 D6:E6</xm:sqref>
        </x14:conditionalFormatting>
        <x14:conditionalFormatting xmlns:xm="http://schemas.microsoft.com/office/excel/2006/main">
          <x14:cfRule type="expression" priority="10" id="{B8665066-3A4D-4105-A2CF-CEC4CA7461FB}">
            <xm:f>'MR5 Summary'!$I$21</xm:f>
            <x14:dxf>
              <font>
                <color theme="0"/>
              </font>
              <fill>
                <patternFill>
                  <fgColor theme="0"/>
                  <bgColor theme="0"/>
                </patternFill>
              </fill>
            </x14:dxf>
          </x14:cfRule>
          <xm:sqref>F20:F22</xm:sqref>
        </x14:conditionalFormatting>
        <x14:conditionalFormatting xmlns:xm="http://schemas.microsoft.com/office/excel/2006/main">
          <x14:cfRule type="expression" priority="9" id="{1B3D20C0-43E7-4A07-8624-B30917D1F74E}">
            <xm:f>'MR5 Summary'!$I$36</xm:f>
            <x14:dxf>
              <font>
                <color theme="0"/>
              </font>
              <fill>
                <patternFill>
                  <fgColor theme="0"/>
                  <bgColor theme="0"/>
                </patternFill>
              </fill>
            </x14:dxf>
          </x14:cfRule>
          <xm:sqref>D20:E22</xm:sqref>
        </x14:conditionalFormatting>
        <x14:conditionalFormatting xmlns:xm="http://schemas.microsoft.com/office/excel/2006/main">
          <x14:cfRule type="expression" priority="8" id="{D74D31A2-69EB-439F-9880-A06E3D51B548}">
            <xm:f>'MR5 Summary'!$I$51</xm:f>
            <x14:dxf>
              <font>
                <color theme="0"/>
              </font>
              <fill>
                <patternFill>
                  <fgColor theme="0"/>
                  <bgColor theme="0"/>
                </patternFill>
              </fill>
            </x14:dxf>
          </x14:cfRule>
          <xm:sqref>A24:F24</xm:sqref>
        </x14:conditionalFormatting>
        <x14:conditionalFormatting xmlns:xm="http://schemas.microsoft.com/office/excel/2006/main">
          <x14:cfRule type="expression" priority="7" id="{CFB112B7-A706-46D4-8F12-BA2FD8477024}">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A25:F30</xm:sqref>
        </x14:conditionalFormatting>
        <x14:conditionalFormatting xmlns:xm="http://schemas.microsoft.com/office/excel/2006/main">
          <x14:cfRule type="expression" priority="4" id="{97A35A59-6CC1-4089-ACFE-22398F1CE3A0}">
            <xm:f>'MR5 Summary'!$I$21</xm:f>
            <x14:dxf>
              <font>
                <color theme="0"/>
              </font>
              <fill>
                <patternFill>
                  <fgColor theme="0"/>
                  <bgColor theme="0"/>
                </patternFill>
              </fill>
            </x14:dxf>
          </x14:cfRule>
          <xm:sqref>F6</xm:sqref>
        </x14:conditionalFormatting>
        <x14:conditionalFormatting xmlns:xm="http://schemas.microsoft.com/office/excel/2006/main">
          <x14:cfRule type="expression" priority="2" id="{C0CF0237-FD4A-450C-83E0-C267F464D447}">
            <xm:f>'MR5 Summary'!$I$36</xm:f>
            <x14:dxf>
              <font>
                <color theme="0"/>
              </font>
              <fill>
                <patternFill>
                  <fgColor theme="0"/>
                  <bgColor theme="0"/>
                </patternFill>
              </fill>
            </x14:dxf>
          </x14:cfRule>
          <xm:sqref>F9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B12" sqref="B12:C12"/>
    </sheetView>
  </sheetViews>
  <sheetFormatPr defaultColWidth="8.88671875" defaultRowHeight="14.4" x14ac:dyDescent="0.3"/>
  <cols>
    <col min="1" max="1" width="31.44140625" style="60" customWidth="1"/>
    <col min="2" max="2" width="17.44140625" style="60" customWidth="1"/>
    <col min="3" max="4" width="20.5546875" style="60" customWidth="1"/>
    <col min="5" max="6" width="22.33203125" style="60" customWidth="1"/>
    <col min="7" max="8" width="0" style="60" hidden="1" customWidth="1"/>
    <col min="9" max="9" width="21.6640625" style="60" hidden="1" customWidth="1"/>
    <col min="10" max="10" width="27.5546875" style="60" hidden="1" customWidth="1"/>
    <col min="11" max="11" width="11.33203125" style="60" hidden="1" customWidth="1"/>
    <col min="12" max="28" width="0" style="60" hidden="1" customWidth="1"/>
    <col min="29" max="16384" width="8.88671875" style="60"/>
  </cols>
  <sheetData>
    <row r="1" spans="1:10" ht="18" x14ac:dyDescent="0.35">
      <c r="A1" s="125" t="s">
        <v>73</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IF(B11="None",0,J21)</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IF(B11="None",0,I21)</f>
        <v>0</v>
      </c>
    </row>
    <row r="11" spans="1:10" x14ac:dyDescent="0.3">
      <c r="A11" s="63" t="s">
        <v>10</v>
      </c>
      <c r="B11" s="68" t="str">
        <f>'MR5 Summary'!A25</f>
        <v>None</v>
      </c>
      <c r="D11" s="61" t="s">
        <v>27</v>
      </c>
      <c r="E11" s="63"/>
      <c r="F11" s="62"/>
      <c r="J11" s="60">
        <f>IF(B11="None",1,0)</f>
        <v>1</v>
      </c>
    </row>
    <row r="12" spans="1:10" x14ac:dyDescent="0.3">
      <c r="A12" s="63" t="s">
        <v>16</v>
      </c>
      <c r="B12" s="107" t="s">
        <v>4</v>
      </c>
      <c r="C12" s="105"/>
      <c r="D12" s="63"/>
      <c r="E12" s="63" t="s">
        <v>70</v>
      </c>
      <c r="F12" s="66">
        <f>IF(B11="None",0,I31)</f>
        <v>0</v>
      </c>
      <c r="J12" s="60" t="str">
        <f>IF(B11="None","",B12)</f>
        <v/>
      </c>
    </row>
    <row r="13" spans="1:10" x14ac:dyDescent="0.3">
      <c r="A13" s="63" t="s">
        <v>17</v>
      </c>
      <c r="B13" s="107" t="s">
        <v>4</v>
      </c>
      <c r="C13" s="105"/>
      <c r="D13" s="63"/>
      <c r="E13" s="63" t="s">
        <v>33</v>
      </c>
      <c r="F13" s="64">
        <f>IF(B11="None",0,J26)</f>
        <v>0</v>
      </c>
    </row>
    <row r="14" spans="1:10" x14ac:dyDescent="0.3">
      <c r="A14" s="84" t="s">
        <v>23</v>
      </c>
      <c r="B14" s="26">
        <v>0</v>
      </c>
      <c r="C14" s="85"/>
      <c r="E14" s="63" t="s">
        <v>22</v>
      </c>
      <c r="F14" s="65">
        <f>IF(B11="None",0,F13*$B$17)</f>
        <v>0</v>
      </c>
    </row>
    <row r="15" spans="1:10" x14ac:dyDescent="0.3">
      <c r="A15" s="86" t="s">
        <v>4</v>
      </c>
      <c r="B15" s="56" t="s">
        <v>4</v>
      </c>
    </row>
    <row r="16" spans="1:10" ht="15" x14ac:dyDescent="0.25">
      <c r="A16" s="62" t="s">
        <v>11</v>
      </c>
      <c r="B16" s="26">
        <v>0</v>
      </c>
      <c r="C16" s="85"/>
    </row>
    <row r="17" spans="1:11" x14ac:dyDescent="0.3">
      <c r="A17" s="62" t="s">
        <v>5</v>
      </c>
      <c r="B17" s="53">
        <v>0</v>
      </c>
      <c r="C17" s="85"/>
    </row>
    <row r="18" spans="1:11" x14ac:dyDescent="0.3">
      <c r="A18" s="62"/>
      <c r="C18" s="69"/>
    </row>
    <row r="19" spans="1:11" x14ac:dyDescent="0.3">
      <c r="A19" s="62" t="s">
        <v>15</v>
      </c>
      <c r="B19" s="70"/>
    </row>
    <row r="20" spans="1:11" ht="48" customHeight="1" x14ac:dyDescent="0.3">
      <c r="A20" s="71" t="s">
        <v>9</v>
      </c>
      <c r="B20" s="72" t="s">
        <v>12</v>
      </c>
      <c r="C20" s="72" t="s">
        <v>13</v>
      </c>
      <c r="D20" s="72" t="s">
        <v>14</v>
      </c>
      <c r="E20" s="72" t="s">
        <v>69</v>
      </c>
      <c r="F20" s="73" t="s">
        <v>31</v>
      </c>
      <c r="I20" s="87" t="s">
        <v>66</v>
      </c>
      <c r="J20" s="87" t="s">
        <v>68</v>
      </c>
    </row>
    <row r="21" spans="1:11" ht="15" customHeight="1" x14ac:dyDescent="0.3">
      <c r="A21" s="71" t="s">
        <v>7</v>
      </c>
      <c r="B21" s="54">
        <v>0</v>
      </c>
      <c r="C21" s="74">
        <f>B21*$B$17</f>
        <v>0</v>
      </c>
      <c r="D21" s="75" t="str">
        <f>B13</f>
        <v xml:space="preserve"> </v>
      </c>
      <c r="E21" s="76">
        <f>B14</f>
        <v>0</v>
      </c>
      <c r="F21" s="54">
        <v>0</v>
      </c>
      <c r="I21" s="88">
        <f>IF($B$9&gt;500,0,(IF(E21&gt;500,0,C21)))</f>
        <v>0</v>
      </c>
      <c r="J21" s="88">
        <f>IF($B$9&gt;500,0,F21*C21)</f>
        <v>0</v>
      </c>
    </row>
    <row r="22" spans="1:11" x14ac:dyDescent="0.3">
      <c r="A22" s="71" t="s">
        <v>8</v>
      </c>
      <c r="B22" s="77">
        <f>1-SUM(B21:B21)</f>
        <v>1</v>
      </c>
      <c r="C22" s="74">
        <f>B22*$B$17</f>
        <v>0</v>
      </c>
      <c r="D22" s="75" t="s">
        <v>32</v>
      </c>
      <c r="E22" s="76" t="s">
        <v>32</v>
      </c>
      <c r="F22" s="75" t="s">
        <v>32</v>
      </c>
      <c r="I22" s="88">
        <v>0</v>
      </c>
      <c r="J22" s="88">
        <v>0</v>
      </c>
    </row>
    <row r="23" spans="1:11" x14ac:dyDescent="0.3">
      <c r="B23" s="78" t="str">
        <f>IF(B22&lt;0,"ERROR","")</f>
        <v/>
      </c>
      <c r="C23" s="79" t="s">
        <v>4</v>
      </c>
      <c r="D23" s="79"/>
      <c r="E23" s="79"/>
      <c r="F23" s="79"/>
    </row>
    <row r="24" spans="1:11" x14ac:dyDescent="0.3">
      <c r="A24" s="63" t="s">
        <v>19</v>
      </c>
    </row>
    <row r="25" spans="1:11" x14ac:dyDescent="0.3">
      <c r="A25" s="119"/>
      <c r="B25" s="121"/>
      <c r="C25" s="80" t="s">
        <v>43</v>
      </c>
      <c r="D25" s="80" t="s">
        <v>40</v>
      </c>
      <c r="E25" s="80" t="s">
        <v>108</v>
      </c>
      <c r="F25" s="80" t="s">
        <v>109</v>
      </c>
      <c r="I25" s="89" t="s">
        <v>62</v>
      </c>
    </row>
    <row r="26" spans="1:11" x14ac:dyDescent="0.3">
      <c r="A26" s="81" t="s">
        <v>7</v>
      </c>
      <c r="B26" s="82">
        <f>B21</f>
        <v>0</v>
      </c>
      <c r="C26" s="75">
        <v>0</v>
      </c>
      <c r="D26" s="75">
        <v>0</v>
      </c>
      <c r="E26" s="75">
        <v>0</v>
      </c>
      <c r="F26" s="75">
        <v>0</v>
      </c>
      <c r="I26" s="90">
        <v>0</v>
      </c>
      <c r="J26" s="91">
        <f>B26</f>
        <v>0</v>
      </c>
      <c r="K26" s="92" t="s">
        <v>4</v>
      </c>
    </row>
    <row r="27" spans="1:11" x14ac:dyDescent="0.3">
      <c r="A27" s="119" t="s">
        <v>34</v>
      </c>
      <c r="B27" s="120"/>
      <c r="C27" s="55">
        <v>0</v>
      </c>
      <c r="D27" s="55">
        <v>0</v>
      </c>
      <c r="E27" s="55">
        <v>0</v>
      </c>
      <c r="F27" s="55">
        <v>0</v>
      </c>
      <c r="I27" s="93">
        <f t="shared" ref="I27:I30" si="0">C27+D27/3+E27/2+F27/15</f>
        <v>0</v>
      </c>
    </row>
    <row r="28" spans="1:11" x14ac:dyDescent="0.3">
      <c r="A28" s="120" t="s">
        <v>36</v>
      </c>
      <c r="B28" s="122"/>
      <c r="C28" s="55">
        <v>0</v>
      </c>
      <c r="D28" s="55">
        <v>0</v>
      </c>
      <c r="E28" s="55">
        <v>0</v>
      </c>
      <c r="F28" s="55">
        <v>0</v>
      </c>
      <c r="I28" s="93">
        <f t="shared" si="0"/>
        <v>0</v>
      </c>
    </row>
    <row r="29" spans="1:11" x14ac:dyDescent="0.3">
      <c r="A29" s="119" t="s">
        <v>35</v>
      </c>
      <c r="B29" s="120"/>
      <c r="C29" s="55">
        <v>0</v>
      </c>
      <c r="D29" s="55">
        <v>0</v>
      </c>
      <c r="E29" s="55">
        <v>0</v>
      </c>
      <c r="F29" s="55">
        <v>0</v>
      </c>
      <c r="I29" s="93">
        <f t="shared" si="0"/>
        <v>0</v>
      </c>
    </row>
    <row r="30" spans="1:11" x14ac:dyDescent="0.3">
      <c r="A30" s="119" t="s">
        <v>18</v>
      </c>
      <c r="B30" s="120"/>
      <c r="C30" s="55">
        <v>0</v>
      </c>
      <c r="D30" s="55">
        <v>0</v>
      </c>
      <c r="E30" s="55">
        <v>0</v>
      </c>
      <c r="F30" s="55">
        <v>0</v>
      </c>
      <c r="I30" s="93">
        <f t="shared" si="0"/>
        <v>0</v>
      </c>
    </row>
    <row r="31" spans="1:11" x14ac:dyDescent="0.3">
      <c r="I31" s="93">
        <f>SUM(I27:I30)</f>
        <v>0</v>
      </c>
      <c r="J31" s="60" t="s">
        <v>67</v>
      </c>
      <c r="K31" s="92" t="s">
        <v>4</v>
      </c>
    </row>
  </sheetData>
  <sheetProtection password="C9AB" sheet="1" objects="1" scenarios="1" selectLockedCells="1"/>
  <mergeCells count="13">
    <mergeCell ref="B8:C8"/>
    <mergeCell ref="A1:F1"/>
    <mergeCell ref="B3:C3"/>
    <mergeCell ref="B4:C4"/>
    <mergeCell ref="B5:C5"/>
    <mergeCell ref="B7:C7"/>
    <mergeCell ref="A30:B30"/>
    <mergeCell ref="B12:C12"/>
    <mergeCell ref="B13:C13"/>
    <mergeCell ref="A25:B25"/>
    <mergeCell ref="A27:B27"/>
    <mergeCell ref="A28:B28"/>
    <mergeCell ref="A29:B29"/>
  </mergeCells>
  <conditionalFormatting sqref="A19:F19 A23:F23 A20:C22">
    <cfRule type="expression" dxfId="159" priority="14">
      <formula>$J$11</formula>
    </cfRule>
  </conditionalFormatting>
  <conditionalFormatting sqref="B17:C17">
    <cfRule type="expression" dxfId="158" priority="20">
      <formula>$J$11</formula>
    </cfRule>
  </conditionalFormatting>
  <conditionalFormatting sqref="B21">
    <cfRule type="expression" dxfId="157" priority="19">
      <formula>$J$11</formula>
    </cfRule>
  </conditionalFormatting>
  <conditionalFormatting sqref="B22">
    <cfRule type="expression" dxfId="156" priority="18">
      <formula>$J$11</formula>
    </cfRule>
  </conditionalFormatting>
  <conditionalFormatting sqref="C21:C22">
    <cfRule type="expression" dxfId="155" priority="17">
      <formula>$J$11</formula>
    </cfRule>
  </conditionalFormatting>
  <conditionalFormatting sqref="B12:C12">
    <cfRule type="expression" dxfId="154" priority="24">
      <formula>$J$11</formula>
    </cfRule>
  </conditionalFormatting>
  <conditionalFormatting sqref="B13:C13">
    <cfRule type="expression" dxfId="153" priority="23">
      <formula>$J$11</formula>
    </cfRule>
  </conditionalFormatting>
  <conditionalFormatting sqref="C14">
    <cfRule type="expression" dxfId="152" priority="22">
      <formula>$J$11</formula>
    </cfRule>
  </conditionalFormatting>
  <conditionalFormatting sqref="B16:C16">
    <cfRule type="expression" dxfId="151" priority="21">
      <formula>$J$11</formula>
    </cfRule>
  </conditionalFormatting>
  <conditionalFormatting sqref="B14">
    <cfRule type="expression" dxfId="150" priority="15">
      <formula>$J$11</formula>
    </cfRule>
  </conditionalFormatting>
  <conditionalFormatting sqref="A12:F30">
    <cfRule type="expression" dxfId="149" priority="6">
      <formula>$J$11</formula>
    </cfRule>
  </conditionalFormatting>
  <conditionalFormatting sqref="D3:F5 D7:F8 D6:E6 D10:F11 D9:E9">
    <cfRule type="expression" dxfId="148" priority="5">
      <formula>$J$11</formula>
    </cfRule>
  </conditionalFormatting>
  <conditionalFormatting sqref="F6">
    <cfRule type="expression" dxfId="147" priority="3">
      <formula>$J$11</formula>
    </cfRule>
  </conditionalFormatting>
  <conditionalFormatting sqref="F9">
    <cfRule type="expression" dxfId="146" priority="1">
      <formula>$J$11</formula>
    </cfRule>
  </conditionalFormatting>
  <pageMargins left="0.7" right="0.7" top="0.75" bottom="0.75" header="0.3" footer="0.3"/>
  <pageSetup scale="92" orientation="landscape" r:id="rId1"/>
  <extLst>
    <ext xmlns:x14="http://schemas.microsoft.com/office/spreadsheetml/2009/9/main" uri="{78C0D931-6437-407d-A8EE-F0AAD7539E65}">
      <x14:conditionalFormattings>
        <x14:conditionalFormatting xmlns:xm="http://schemas.microsoft.com/office/excel/2006/main">
          <x14:cfRule type="expression" priority="16" id="{CF74C119-B76F-4669-958B-AFCDA28087AC}">
            <xm:f>'MR5 Summary'!$I$36</xm:f>
            <x14:dxf>
              <fill>
                <patternFill>
                  <bgColor theme="1"/>
                </patternFill>
              </fill>
            </x14:dxf>
          </x14:cfRule>
          <xm:sqref>B14</xm:sqref>
        </x14:conditionalFormatting>
        <x14:conditionalFormatting xmlns:xm="http://schemas.microsoft.com/office/excel/2006/main">
          <x14:cfRule type="expression" priority="13" id="{4498D226-07B7-4C62-96AC-2495AA91D04E}">
            <xm:f>'MR5 Summary'!$I$36</xm:f>
            <x14:dxf>
              <font>
                <color theme="0"/>
              </font>
              <fill>
                <patternFill>
                  <fgColor theme="0"/>
                  <bgColor theme="0"/>
                </patternFill>
              </fill>
            </x14:dxf>
          </x14:cfRule>
          <xm:sqref>D8:F8 D10:F10 D9:E9</xm:sqref>
        </x14:conditionalFormatting>
        <x14:conditionalFormatting xmlns:xm="http://schemas.microsoft.com/office/excel/2006/main">
          <x14:cfRule type="expression" priority="12" id="{8F3F006C-2120-4EF0-8677-E67D737C32ED}">
            <xm:f>'MR5 Summary'!$I$51</xm:f>
            <x14:dxf>
              <font>
                <color theme="0"/>
              </font>
              <fill>
                <patternFill>
                  <fgColor theme="0"/>
                  <bgColor theme="0"/>
                </patternFill>
              </fill>
            </x14:dxf>
          </x14:cfRule>
          <xm:sqref>D11:F14</xm:sqref>
        </x14:conditionalFormatting>
        <x14:conditionalFormatting xmlns:xm="http://schemas.microsoft.com/office/excel/2006/main">
          <x14:cfRule type="expression" priority="11" id="{D1E99416-05C1-49CE-928E-44F085729194}">
            <xm:f>'MR5 Summary'!$I$21</xm:f>
            <x14:dxf>
              <font>
                <color theme="0"/>
              </font>
              <fill>
                <patternFill>
                  <fgColor theme="0"/>
                  <bgColor theme="0"/>
                </patternFill>
              </fill>
            </x14:dxf>
          </x14:cfRule>
          <xm:sqref>D5:F5 D7:F7 D6:E6</xm:sqref>
        </x14:conditionalFormatting>
        <x14:conditionalFormatting xmlns:xm="http://schemas.microsoft.com/office/excel/2006/main">
          <x14:cfRule type="expression" priority="10" id="{1A9AB70F-8B78-439A-B935-A578576A5EB6}">
            <xm:f>'MR5 Summary'!$I$21</xm:f>
            <x14:dxf>
              <font>
                <color theme="0"/>
              </font>
              <fill>
                <patternFill>
                  <fgColor theme="0"/>
                  <bgColor theme="0"/>
                </patternFill>
              </fill>
            </x14:dxf>
          </x14:cfRule>
          <xm:sqref>F20:F22</xm:sqref>
        </x14:conditionalFormatting>
        <x14:conditionalFormatting xmlns:xm="http://schemas.microsoft.com/office/excel/2006/main">
          <x14:cfRule type="expression" priority="9" id="{28C02F96-5C68-4940-8294-DF43E0CD7504}">
            <xm:f>'MR5 Summary'!$I$36</xm:f>
            <x14:dxf>
              <font>
                <color theme="0"/>
              </font>
              <fill>
                <patternFill>
                  <fgColor theme="0"/>
                  <bgColor theme="0"/>
                </patternFill>
              </fill>
            </x14:dxf>
          </x14:cfRule>
          <xm:sqref>D20:E22</xm:sqref>
        </x14:conditionalFormatting>
        <x14:conditionalFormatting xmlns:xm="http://schemas.microsoft.com/office/excel/2006/main">
          <x14:cfRule type="expression" priority="8" id="{9422B84E-6312-43F7-A094-8790FDE46EF9}">
            <xm:f>'MR5 Summary'!$I$51</xm:f>
            <x14:dxf>
              <font>
                <color theme="0"/>
              </font>
              <fill>
                <patternFill>
                  <fgColor theme="0"/>
                  <bgColor theme="0"/>
                </patternFill>
              </fill>
            </x14:dxf>
          </x14:cfRule>
          <xm:sqref>A24:F24</xm:sqref>
        </x14:conditionalFormatting>
        <x14:conditionalFormatting xmlns:xm="http://schemas.microsoft.com/office/excel/2006/main">
          <x14:cfRule type="expression" priority="7" id="{385CD7EB-7523-4963-8DBF-3FA30540731E}">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A25:F30</xm:sqref>
        </x14:conditionalFormatting>
        <x14:conditionalFormatting xmlns:xm="http://schemas.microsoft.com/office/excel/2006/main">
          <x14:cfRule type="expression" priority="4" id="{A9264789-61D3-49AE-BE2B-E23DE8493B17}">
            <xm:f>'MR5 Summary'!$I$21</xm:f>
            <x14:dxf>
              <font>
                <color theme="0"/>
              </font>
              <fill>
                <patternFill>
                  <fgColor theme="0"/>
                  <bgColor theme="0"/>
                </patternFill>
              </fill>
            </x14:dxf>
          </x14:cfRule>
          <xm:sqref>F6</xm:sqref>
        </x14:conditionalFormatting>
        <x14:conditionalFormatting xmlns:xm="http://schemas.microsoft.com/office/excel/2006/main">
          <x14:cfRule type="expression" priority="2" id="{9858C492-613D-4717-941C-9A848223AFD8}">
            <xm:f>'MR5 Summary'!$I$36</xm:f>
            <x14:dxf>
              <font>
                <color theme="0"/>
              </font>
              <fill>
                <patternFill>
                  <fgColor theme="0"/>
                  <bgColor theme="0"/>
                </patternFill>
              </fill>
            </x14:dxf>
          </x14:cfRule>
          <xm:sqref>F9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B12" sqref="B12:C12"/>
    </sheetView>
  </sheetViews>
  <sheetFormatPr defaultColWidth="8.88671875" defaultRowHeight="14.4" x14ac:dyDescent="0.3"/>
  <cols>
    <col min="1" max="1" width="31.44140625" style="60" customWidth="1"/>
    <col min="2" max="2" width="17.44140625" style="60" customWidth="1"/>
    <col min="3" max="4" width="20.5546875" style="60" customWidth="1"/>
    <col min="5" max="6" width="22.33203125" style="60" customWidth="1"/>
    <col min="7" max="8" width="0" style="60" hidden="1" customWidth="1"/>
    <col min="9" max="9" width="21.6640625" style="60" hidden="1" customWidth="1"/>
    <col min="10" max="10" width="27.5546875" style="60" hidden="1" customWidth="1"/>
    <col min="11" max="11" width="11.33203125" style="60" hidden="1" customWidth="1"/>
    <col min="12" max="31" width="0" style="60" hidden="1" customWidth="1"/>
    <col min="32" max="16384" width="8.88671875" style="60"/>
  </cols>
  <sheetData>
    <row r="1" spans="1:10" ht="18" x14ac:dyDescent="0.35">
      <c r="A1" s="125" t="s">
        <v>74</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IF(B11="None",0,J21)</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IF(B11="None",0,I21)</f>
        <v>0</v>
      </c>
    </row>
    <row r="11" spans="1:10" x14ac:dyDescent="0.3">
      <c r="A11" s="63" t="s">
        <v>10</v>
      </c>
      <c r="B11" s="68" t="str">
        <f>'MR5 Summary'!A26</f>
        <v>None</v>
      </c>
      <c r="D11" s="61" t="s">
        <v>27</v>
      </c>
      <c r="E11" s="63"/>
      <c r="F11" s="62"/>
      <c r="J11" s="60">
        <f>IF(B11="None",1,0)</f>
        <v>1</v>
      </c>
    </row>
    <row r="12" spans="1:10" x14ac:dyDescent="0.3">
      <c r="A12" s="63" t="s">
        <v>16</v>
      </c>
      <c r="B12" s="107" t="s">
        <v>4</v>
      </c>
      <c r="C12" s="105"/>
      <c r="D12" s="63"/>
      <c r="E12" s="63" t="s">
        <v>70</v>
      </c>
      <c r="F12" s="66">
        <f>IF(B11="None",0,I31)</f>
        <v>0</v>
      </c>
      <c r="J12" s="60" t="str">
        <f>IF(B11="None","",B12)</f>
        <v/>
      </c>
    </row>
    <row r="13" spans="1:10" x14ac:dyDescent="0.3">
      <c r="A13" s="63" t="s">
        <v>17</v>
      </c>
      <c r="B13" s="107" t="s">
        <v>4</v>
      </c>
      <c r="C13" s="105"/>
      <c r="D13" s="63"/>
      <c r="E13" s="63" t="s">
        <v>33</v>
      </c>
      <c r="F13" s="64">
        <f>IF(B11="None",0,J26)</f>
        <v>0</v>
      </c>
    </row>
    <row r="14" spans="1:10" x14ac:dyDescent="0.3">
      <c r="A14" s="84" t="s">
        <v>23</v>
      </c>
      <c r="B14" s="26">
        <v>0</v>
      </c>
      <c r="C14" s="85"/>
      <c r="E14" s="63" t="s">
        <v>22</v>
      </c>
      <c r="F14" s="65">
        <f>IF(B11="None",0,F13*$B$17)</f>
        <v>0</v>
      </c>
    </row>
    <row r="15" spans="1:10" x14ac:dyDescent="0.3">
      <c r="A15" s="86" t="s">
        <v>4</v>
      </c>
      <c r="B15" s="56" t="s">
        <v>4</v>
      </c>
    </row>
    <row r="16" spans="1:10" ht="15" x14ac:dyDescent="0.25">
      <c r="A16" s="62" t="s">
        <v>11</v>
      </c>
      <c r="B16" s="26">
        <v>0</v>
      </c>
      <c r="C16" s="85"/>
    </row>
    <row r="17" spans="1:11" x14ac:dyDescent="0.3">
      <c r="A17" s="62" t="s">
        <v>5</v>
      </c>
      <c r="B17" s="53">
        <v>0</v>
      </c>
      <c r="C17" s="85"/>
    </row>
    <row r="18" spans="1:11" x14ac:dyDescent="0.3">
      <c r="A18" s="62"/>
      <c r="C18" s="69"/>
    </row>
    <row r="19" spans="1:11" x14ac:dyDescent="0.3">
      <c r="A19" s="62" t="s">
        <v>15</v>
      </c>
      <c r="B19" s="70"/>
    </row>
    <row r="20" spans="1:11" ht="48" customHeight="1" x14ac:dyDescent="0.3">
      <c r="A20" s="71" t="s">
        <v>9</v>
      </c>
      <c r="B20" s="72" t="s">
        <v>12</v>
      </c>
      <c r="C20" s="72" t="s">
        <v>13</v>
      </c>
      <c r="D20" s="72" t="s">
        <v>14</v>
      </c>
      <c r="E20" s="72" t="s">
        <v>69</v>
      </c>
      <c r="F20" s="73" t="s">
        <v>31</v>
      </c>
      <c r="I20" s="87" t="s">
        <v>66</v>
      </c>
      <c r="J20" s="87" t="s">
        <v>68</v>
      </c>
    </row>
    <row r="21" spans="1:11" ht="15" customHeight="1" x14ac:dyDescent="0.3">
      <c r="A21" s="71" t="s">
        <v>7</v>
      </c>
      <c r="B21" s="54">
        <v>0</v>
      </c>
      <c r="C21" s="74">
        <f>B21*$B$17</f>
        <v>0</v>
      </c>
      <c r="D21" s="75" t="str">
        <f>B13</f>
        <v xml:space="preserve"> </v>
      </c>
      <c r="E21" s="76">
        <f>B14</f>
        <v>0</v>
      </c>
      <c r="F21" s="54">
        <v>0</v>
      </c>
      <c r="I21" s="88">
        <f>IF($B$9&gt;500,0,(IF(E21&gt;500,0,C21)))</f>
        <v>0</v>
      </c>
      <c r="J21" s="88">
        <f>IF($B$9&gt;500,0,F21*C21)</f>
        <v>0</v>
      </c>
    </row>
    <row r="22" spans="1:11" x14ac:dyDescent="0.3">
      <c r="A22" s="71" t="s">
        <v>8</v>
      </c>
      <c r="B22" s="77">
        <f>1-SUM(B21:B21)</f>
        <v>1</v>
      </c>
      <c r="C22" s="74">
        <f>B22*$B$17</f>
        <v>0</v>
      </c>
      <c r="D22" s="75" t="s">
        <v>32</v>
      </c>
      <c r="E22" s="76" t="s">
        <v>32</v>
      </c>
      <c r="F22" s="75" t="s">
        <v>32</v>
      </c>
      <c r="I22" s="88">
        <v>0</v>
      </c>
      <c r="J22" s="88">
        <v>0</v>
      </c>
    </row>
    <row r="23" spans="1:11" x14ac:dyDescent="0.3">
      <c r="B23" s="78" t="str">
        <f>IF(B22&lt;0,"ERROR","")</f>
        <v/>
      </c>
      <c r="C23" s="79" t="s">
        <v>4</v>
      </c>
      <c r="D23" s="79"/>
      <c r="E23" s="79"/>
      <c r="F23" s="79"/>
    </row>
    <row r="24" spans="1:11" x14ac:dyDescent="0.3">
      <c r="A24" s="63" t="s">
        <v>19</v>
      </c>
    </row>
    <row r="25" spans="1:11" x14ac:dyDescent="0.3">
      <c r="A25" s="119"/>
      <c r="B25" s="121"/>
      <c r="C25" s="80" t="s">
        <v>43</v>
      </c>
      <c r="D25" s="80" t="s">
        <v>40</v>
      </c>
      <c r="E25" s="80" t="s">
        <v>108</v>
      </c>
      <c r="F25" s="80" t="s">
        <v>109</v>
      </c>
      <c r="I25" s="89" t="s">
        <v>62</v>
      </c>
    </row>
    <row r="26" spans="1:11" x14ac:dyDescent="0.3">
      <c r="A26" s="81" t="s">
        <v>7</v>
      </c>
      <c r="B26" s="82">
        <f>B21</f>
        <v>0</v>
      </c>
      <c r="C26" s="75">
        <v>0</v>
      </c>
      <c r="D26" s="75">
        <v>0</v>
      </c>
      <c r="E26" s="75">
        <v>0</v>
      </c>
      <c r="F26" s="75">
        <v>0</v>
      </c>
      <c r="I26" s="90">
        <v>0</v>
      </c>
      <c r="J26" s="91">
        <f>B26</f>
        <v>0</v>
      </c>
      <c r="K26" s="92" t="s">
        <v>4</v>
      </c>
    </row>
    <row r="27" spans="1:11" x14ac:dyDescent="0.3">
      <c r="A27" s="119" t="s">
        <v>34</v>
      </c>
      <c r="B27" s="120"/>
      <c r="C27" s="55">
        <v>0</v>
      </c>
      <c r="D27" s="55">
        <v>0</v>
      </c>
      <c r="E27" s="55">
        <v>0</v>
      </c>
      <c r="F27" s="55">
        <v>0</v>
      </c>
      <c r="I27" s="93">
        <f t="shared" ref="I27:I30" si="0">C27+D27/3+E27/2+F27/15</f>
        <v>0</v>
      </c>
    </row>
    <row r="28" spans="1:11" x14ac:dyDescent="0.3">
      <c r="A28" s="120" t="s">
        <v>36</v>
      </c>
      <c r="B28" s="122"/>
      <c r="C28" s="55">
        <v>0</v>
      </c>
      <c r="D28" s="55">
        <v>0</v>
      </c>
      <c r="E28" s="55">
        <v>0</v>
      </c>
      <c r="F28" s="55">
        <v>0</v>
      </c>
      <c r="I28" s="93">
        <f t="shared" si="0"/>
        <v>0</v>
      </c>
    </row>
    <row r="29" spans="1:11" x14ac:dyDescent="0.3">
      <c r="A29" s="119" t="s">
        <v>35</v>
      </c>
      <c r="B29" s="120"/>
      <c r="C29" s="55">
        <v>0</v>
      </c>
      <c r="D29" s="55">
        <v>0</v>
      </c>
      <c r="E29" s="55">
        <v>0</v>
      </c>
      <c r="F29" s="55">
        <v>0</v>
      </c>
      <c r="I29" s="93">
        <f t="shared" si="0"/>
        <v>0</v>
      </c>
    </row>
    <row r="30" spans="1:11" x14ac:dyDescent="0.3">
      <c r="A30" s="119" t="s">
        <v>18</v>
      </c>
      <c r="B30" s="120"/>
      <c r="C30" s="55">
        <v>0</v>
      </c>
      <c r="D30" s="55">
        <v>0</v>
      </c>
      <c r="E30" s="55">
        <v>0</v>
      </c>
      <c r="F30" s="55">
        <v>0</v>
      </c>
      <c r="I30" s="93">
        <f t="shared" si="0"/>
        <v>0</v>
      </c>
    </row>
    <row r="31" spans="1:11" x14ac:dyDescent="0.3">
      <c r="I31" s="93">
        <f>SUM(I27:I30)</f>
        <v>0</v>
      </c>
      <c r="J31" s="60" t="s">
        <v>67</v>
      </c>
      <c r="K31" s="92" t="s">
        <v>4</v>
      </c>
    </row>
  </sheetData>
  <sheetProtection password="C9AB" sheet="1" objects="1" scenarios="1" selectLockedCells="1"/>
  <mergeCells count="13">
    <mergeCell ref="B8:C8"/>
    <mergeCell ref="A1:F1"/>
    <mergeCell ref="B3:C3"/>
    <mergeCell ref="B4:C4"/>
    <mergeCell ref="B5:C5"/>
    <mergeCell ref="B7:C7"/>
    <mergeCell ref="A30:B30"/>
    <mergeCell ref="B12:C12"/>
    <mergeCell ref="B13:C13"/>
    <mergeCell ref="A25:B25"/>
    <mergeCell ref="A27:B27"/>
    <mergeCell ref="A28:B28"/>
    <mergeCell ref="A29:B29"/>
  </mergeCells>
  <conditionalFormatting sqref="A19:F19 A23:F23 A20:C22">
    <cfRule type="expression" dxfId="135" priority="14">
      <formula>$J$11</formula>
    </cfRule>
  </conditionalFormatting>
  <conditionalFormatting sqref="B17:C17">
    <cfRule type="expression" dxfId="134" priority="20">
      <formula>$J$11</formula>
    </cfRule>
  </conditionalFormatting>
  <conditionalFormatting sqref="B21">
    <cfRule type="expression" dxfId="133" priority="19">
      <formula>$J$11</formula>
    </cfRule>
  </conditionalFormatting>
  <conditionalFormatting sqref="B22">
    <cfRule type="expression" dxfId="132" priority="18">
      <formula>$J$11</formula>
    </cfRule>
  </conditionalFormatting>
  <conditionalFormatting sqref="C21:C22">
    <cfRule type="expression" dxfId="131" priority="17">
      <formula>$J$11</formula>
    </cfRule>
  </conditionalFormatting>
  <conditionalFormatting sqref="B12:C12">
    <cfRule type="expression" dxfId="130" priority="24">
      <formula>$J$11</formula>
    </cfRule>
  </conditionalFormatting>
  <conditionalFormatting sqref="B13:C13">
    <cfRule type="expression" dxfId="129" priority="23">
      <formula>$J$11</formula>
    </cfRule>
  </conditionalFormatting>
  <conditionalFormatting sqref="C14">
    <cfRule type="expression" dxfId="128" priority="22">
      <formula>$J$11</formula>
    </cfRule>
  </conditionalFormatting>
  <conditionalFormatting sqref="B16:C16">
    <cfRule type="expression" dxfId="127" priority="21">
      <formula>$J$11</formula>
    </cfRule>
  </conditionalFormatting>
  <conditionalFormatting sqref="B14">
    <cfRule type="expression" dxfId="126" priority="15">
      <formula>$J$11</formula>
    </cfRule>
  </conditionalFormatting>
  <conditionalFormatting sqref="A12:F30">
    <cfRule type="expression" dxfId="125" priority="6">
      <formula>$J$11</formula>
    </cfRule>
  </conditionalFormatting>
  <conditionalFormatting sqref="D3:F5 D7:F8 D6:E6 D10:F11 D9:E9">
    <cfRule type="expression" dxfId="124" priority="5">
      <formula>$J$11</formula>
    </cfRule>
  </conditionalFormatting>
  <conditionalFormatting sqref="F6">
    <cfRule type="expression" dxfId="123" priority="3">
      <formula>$J$11</formula>
    </cfRule>
  </conditionalFormatting>
  <conditionalFormatting sqref="F9">
    <cfRule type="expression" dxfId="122" priority="1">
      <formula>$J$11</formula>
    </cfRule>
  </conditionalFormatting>
  <pageMargins left="0.7" right="0.7" top="0.75" bottom="0.75" header="0.3" footer="0.3"/>
  <pageSetup scale="92" orientation="landscape" r:id="rId1"/>
  <extLst>
    <ext xmlns:x14="http://schemas.microsoft.com/office/spreadsheetml/2009/9/main" uri="{78C0D931-6437-407d-A8EE-F0AAD7539E65}">
      <x14:conditionalFormattings>
        <x14:conditionalFormatting xmlns:xm="http://schemas.microsoft.com/office/excel/2006/main">
          <x14:cfRule type="expression" priority="16" id="{C9B0FEE0-F7CE-4993-8A1D-720CE511184F}">
            <xm:f>'MR5 Summary'!$I$36</xm:f>
            <x14:dxf>
              <fill>
                <patternFill>
                  <bgColor theme="1"/>
                </patternFill>
              </fill>
            </x14:dxf>
          </x14:cfRule>
          <xm:sqref>B14</xm:sqref>
        </x14:conditionalFormatting>
        <x14:conditionalFormatting xmlns:xm="http://schemas.microsoft.com/office/excel/2006/main">
          <x14:cfRule type="expression" priority="13" id="{8C102391-4F3D-492E-BA99-0A05D4FBA311}">
            <xm:f>'MR5 Summary'!$I$36</xm:f>
            <x14:dxf>
              <font>
                <color theme="0"/>
              </font>
              <fill>
                <patternFill>
                  <fgColor theme="0"/>
                  <bgColor theme="0"/>
                </patternFill>
              </fill>
            </x14:dxf>
          </x14:cfRule>
          <xm:sqref>D8:F8 D10:F10 D9:E9</xm:sqref>
        </x14:conditionalFormatting>
        <x14:conditionalFormatting xmlns:xm="http://schemas.microsoft.com/office/excel/2006/main">
          <x14:cfRule type="expression" priority="12" id="{5CFAC08F-3235-4F5F-AFE9-7BCEA7F34582}">
            <xm:f>'MR5 Summary'!$I$51</xm:f>
            <x14:dxf>
              <font>
                <color theme="0"/>
              </font>
              <fill>
                <patternFill>
                  <fgColor theme="0"/>
                  <bgColor theme="0"/>
                </patternFill>
              </fill>
            </x14:dxf>
          </x14:cfRule>
          <xm:sqref>D11:F14</xm:sqref>
        </x14:conditionalFormatting>
        <x14:conditionalFormatting xmlns:xm="http://schemas.microsoft.com/office/excel/2006/main">
          <x14:cfRule type="expression" priority="11" id="{41667E2B-9E76-4832-AA29-B77BBE8EB5B1}">
            <xm:f>'MR5 Summary'!$I$21</xm:f>
            <x14:dxf>
              <font>
                <color theme="0"/>
              </font>
              <fill>
                <patternFill>
                  <fgColor theme="0"/>
                  <bgColor theme="0"/>
                </patternFill>
              </fill>
            </x14:dxf>
          </x14:cfRule>
          <xm:sqref>D5:F5 D7:F7 D6:E6</xm:sqref>
        </x14:conditionalFormatting>
        <x14:conditionalFormatting xmlns:xm="http://schemas.microsoft.com/office/excel/2006/main">
          <x14:cfRule type="expression" priority="10" id="{CDC2764D-EB5C-483D-9632-78258D806C8D}">
            <xm:f>'MR5 Summary'!$I$21</xm:f>
            <x14:dxf>
              <font>
                <color theme="0"/>
              </font>
              <fill>
                <patternFill>
                  <fgColor theme="0"/>
                  <bgColor theme="0"/>
                </patternFill>
              </fill>
            </x14:dxf>
          </x14:cfRule>
          <xm:sqref>F20:F22</xm:sqref>
        </x14:conditionalFormatting>
        <x14:conditionalFormatting xmlns:xm="http://schemas.microsoft.com/office/excel/2006/main">
          <x14:cfRule type="expression" priority="9" id="{3EADEBDC-462C-46F5-993B-EFB447DF53E8}">
            <xm:f>'MR5 Summary'!$I$36</xm:f>
            <x14:dxf>
              <font>
                <color theme="0"/>
              </font>
              <fill>
                <patternFill>
                  <fgColor theme="0"/>
                  <bgColor theme="0"/>
                </patternFill>
              </fill>
            </x14:dxf>
          </x14:cfRule>
          <xm:sqref>D20:E22</xm:sqref>
        </x14:conditionalFormatting>
        <x14:conditionalFormatting xmlns:xm="http://schemas.microsoft.com/office/excel/2006/main">
          <x14:cfRule type="expression" priority="8" id="{01BD6EAF-366B-4852-AEDC-6E3064D7C109}">
            <xm:f>'MR5 Summary'!$I$51</xm:f>
            <x14:dxf>
              <font>
                <color theme="0"/>
              </font>
              <fill>
                <patternFill>
                  <fgColor theme="0"/>
                  <bgColor theme="0"/>
                </patternFill>
              </fill>
            </x14:dxf>
          </x14:cfRule>
          <xm:sqref>A24:F24</xm:sqref>
        </x14:conditionalFormatting>
        <x14:conditionalFormatting xmlns:xm="http://schemas.microsoft.com/office/excel/2006/main">
          <x14:cfRule type="expression" priority="7" id="{BC5B65A6-92B9-47D9-B78D-E26FFF7D94D6}">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A25:F30</xm:sqref>
        </x14:conditionalFormatting>
        <x14:conditionalFormatting xmlns:xm="http://schemas.microsoft.com/office/excel/2006/main">
          <x14:cfRule type="expression" priority="4" id="{ACD65805-A1BA-4796-9C24-421422B3E2CA}">
            <xm:f>'MR5 Summary'!$I$21</xm:f>
            <x14:dxf>
              <font>
                <color theme="0"/>
              </font>
              <fill>
                <patternFill>
                  <fgColor theme="0"/>
                  <bgColor theme="0"/>
                </patternFill>
              </fill>
            </x14:dxf>
          </x14:cfRule>
          <xm:sqref>F6</xm:sqref>
        </x14:conditionalFormatting>
        <x14:conditionalFormatting xmlns:xm="http://schemas.microsoft.com/office/excel/2006/main">
          <x14:cfRule type="expression" priority="2" id="{825978C5-27CD-403A-BC91-1D227BA79296}">
            <xm:f>'MR5 Summary'!$I$36</xm:f>
            <x14:dxf>
              <font>
                <color theme="0"/>
              </font>
              <fill>
                <patternFill>
                  <fgColor theme="0"/>
                  <bgColor theme="0"/>
                </patternFill>
              </fill>
            </x14:dxf>
          </x14:cfRule>
          <xm:sqref>F9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B12" sqref="B12:C12"/>
    </sheetView>
  </sheetViews>
  <sheetFormatPr defaultColWidth="8.88671875" defaultRowHeight="14.4" x14ac:dyDescent="0.3"/>
  <cols>
    <col min="1" max="1" width="31.44140625" style="60" customWidth="1"/>
    <col min="2" max="2" width="17.44140625" style="60" customWidth="1"/>
    <col min="3" max="4" width="20.5546875" style="60" customWidth="1"/>
    <col min="5" max="5" width="23.44140625" style="60" customWidth="1"/>
    <col min="6" max="6" width="22.33203125" style="60" customWidth="1"/>
    <col min="7" max="8" width="8.88671875" style="60" hidden="1" customWidth="1"/>
    <col min="9" max="9" width="26.6640625" style="60" hidden="1" customWidth="1"/>
    <col min="10" max="10" width="28" style="60" hidden="1" customWidth="1"/>
    <col min="11" max="11" width="28.5546875" style="60" hidden="1" customWidth="1"/>
    <col min="12" max="12" width="24.33203125" style="60" hidden="1" customWidth="1"/>
    <col min="13" max="13" width="10.109375" style="60" hidden="1" customWidth="1"/>
    <col min="14" max="16384" width="8.88671875" style="60"/>
  </cols>
  <sheetData>
    <row r="1" spans="1:10" ht="18" x14ac:dyDescent="0.35">
      <c r="A1" s="125" t="s">
        <v>82</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IF(B11="None",0,J26)</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IF(B11="None",0,I26)</f>
        <v>0</v>
      </c>
    </row>
    <row r="11" spans="1:10" x14ac:dyDescent="0.3">
      <c r="A11" s="63" t="s">
        <v>10</v>
      </c>
      <c r="B11" s="68" t="str">
        <f>'MR5 Summary'!A27</f>
        <v>Other</v>
      </c>
      <c r="D11" s="61" t="s">
        <v>27</v>
      </c>
      <c r="E11" s="63"/>
      <c r="F11" s="62"/>
      <c r="J11" s="60">
        <f>IF(B11="None",1,0)</f>
        <v>0</v>
      </c>
    </row>
    <row r="12" spans="1:10" x14ac:dyDescent="0.3">
      <c r="A12" s="63" t="s">
        <v>16</v>
      </c>
      <c r="B12" s="107" t="s">
        <v>4</v>
      </c>
      <c r="C12" s="105"/>
      <c r="D12" s="63"/>
      <c r="E12" s="63" t="s">
        <v>33</v>
      </c>
      <c r="F12" s="64">
        <f>IF(B17&gt;0,F13/B17,0)</f>
        <v>0</v>
      </c>
      <c r="J12" s="60" t="str">
        <f>IF(B11="None","",B12)</f>
        <v xml:space="preserve"> </v>
      </c>
    </row>
    <row r="13" spans="1:10" x14ac:dyDescent="0.3">
      <c r="A13" s="63" t="s">
        <v>17</v>
      </c>
      <c r="B13" s="107"/>
      <c r="C13" s="105"/>
      <c r="D13" s="63"/>
      <c r="E13" s="63" t="s">
        <v>22</v>
      </c>
      <c r="F13" s="65">
        <f>IF(B11="None",0,SUM(I38:L38))</f>
        <v>0</v>
      </c>
    </row>
    <row r="14" spans="1:10" x14ac:dyDescent="0.3">
      <c r="A14" s="84" t="s">
        <v>23</v>
      </c>
      <c r="B14" s="26">
        <v>0</v>
      </c>
      <c r="C14" s="85"/>
    </row>
    <row r="15" spans="1:10" x14ac:dyDescent="0.3">
      <c r="A15" s="86" t="s">
        <v>4</v>
      </c>
      <c r="B15" s="56" t="s">
        <v>4</v>
      </c>
    </row>
    <row r="16" spans="1:10" ht="15" x14ac:dyDescent="0.25">
      <c r="A16" s="62" t="s">
        <v>11</v>
      </c>
      <c r="B16" s="26">
        <v>0</v>
      </c>
      <c r="C16" s="85"/>
    </row>
    <row r="17" spans="1:12" x14ac:dyDescent="0.3">
      <c r="A17" s="62" t="s">
        <v>5</v>
      </c>
      <c r="B17" s="53">
        <v>0</v>
      </c>
      <c r="C17" s="85"/>
    </row>
    <row r="18" spans="1:12" x14ac:dyDescent="0.3">
      <c r="A18" s="62"/>
      <c r="C18" s="69"/>
    </row>
    <row r="19" spans="1:12" x14ac:dyDescent="0.3">
      <c r="A19" s="62" t="s">
        <v>15</v>
      </c>
      <c r="B19" s="70"/>
    </row>
    <row r="20" spans="1:12" ht="48" customHeight="1" x14ac:dyDescent="0.3">
      <c r="A20" s="71" t="s">
        <v>9</v>
      </c>
      <c r="B20" s="72" t="s">
        <v>12</v>
      </c>
      <c r="C20" s="72" t="s">
        <v>13</v>
      </c>
      <c r="D20" s="72" t="s">
        <v>79</v>
      </c>
      <c r="E20" s="72" t="s">
        <v>80</v>
      </c>
      <c r="F20" s="72" t="s">
        <v>192</v>
      </c>
      <c r="I20" s="72" t="s">
        <v>83</v>
      </c>
      <c r="J20" s="87" t="s">
        <v>85</v>
      </c>
    </row>
    <row r="21" spans="1:12" ht="15" customHeight="1" x14ac:dyDescent="0.3">
      <c r="A21" s="71" t="s">
        <v>7</v>
      </c>
      <c r="B21" s="54">
        <v>0</v>
      </c>
      <c r="C21" s="74">
        <f>B21*$B$17</f>
        <v>0</v>
      </c>
      <c r="D21" s="75">
        <f>B13</f>
        <v>0</v>
      </c>
      <c r="E21" s="76">
        <f>B14</f>
        <v>0</v>
      </c>
      <c r="F21" s="54">
        <v>0</v>
      </c>
      <c r="I21" s="88">
        <f>IF($B$9&gt;500,0,(IF(E21&gt;500,0,C21)))</f>
        <v>0</v>
      </c>
      <c r="J21" s="88">
        <f>IF($B$9&gt;500,0,F21*C21)</f>
        <v>0</v>
      </c>
    </row>
    <row r="22" spans="1:12" ht="15" customHeight="1" x14ac:dyDescent="0.3">
      <c r="A22" s="71" t="s">
        <v>76</v>
      </c>
      <c r="B22" s="54">
        <v>0</v>
      </c>
      <c r="C22" s="74">
        <f t="shared" ref="C22:C24" si="0">B22*$B$17</f>
        <v>0</v>
      </c>
      <c r="D22" s="55"/>
      <c r="E22" s="55">
        <v>0</v>
      </c>
      <c r="F22" s="54">
        <v>0</v>
      </c>
      <c r="I22" s="88">
        <f t="shared" ref="I22:I24" si="1">IF($B$9&gt;500,0,(IF(E22&gt;500,0,C22)))</f>
        <v>0</v>
      </c>
      <c r="J22" s="88">
        <f t="shared" ref="J22:J24" si="2">IF($B$9&gt;500,0,F22*C22)</f>
        <v>0</v>
      </c>
    </row>
    <row r="23" spans="1:12" ht="15" customHeight="1" x14ac:dyDescent="0.3">
      <c r="A23" s="71" t="s">
        <v>77</v>
      </c>
      <c r="B23" s="54">
        <v>0</v>
      </c>
      <c r="C23" s="74">
        <f t="shared" si="0"/>
        <v>0</v>
      </c>
      <c r="D23" s="55"/>
      <c r="E23" s="55">
        <v>0</v>
      </c>
      <c r="F23" s="54">
        <v>0</v>
      </c>
      <c r="I23" s="88">
        <f t="shared" si="1"/>
        <v>0</v>
      </c>
      <c r="J23" s="88">
        <f t="shared" si="2"/>
        <v>0</v>
      </c>
    </row>
    <row r="24" spans="1:12" ht="15" customHeight="1" x14ac:dyDescent="0.3">
      <c r="A24" s="71" t="s">
        <v>78</v>
      </c>
      <c r="B24" s="54">
        <v>0</v>
      </c>
      <c r="C24" s="74">
        <f t="shared" si="0"/>
        <v>0</v>
      </c>
      <c r="D24" s="55"/>
      <c r="E24" s="55">
        <v>0</v>
      </c>
      <c r="F24" s="54">
        <v>0</v>
      </c>
      <c r="I24" s="88">
        <f t="shared" si="1"/>
        <v>0</v>
      </c>
      <c r="J24" s="88">
        <f t="shared" si="2"/>
        <v>0</v>
      </c>
    </row>
    <row r="25" spans="1:12" x14ac:dyDescent="0.3">
      <c r="A25" s="71" t="s">
        <v>8</v>
      </c>
      <c r="B25" s="77">
        <f>1-SUM(B21:B24)</f>
        <v>1</v>
      </c>
      <c r="C25" s="74">
        <f>B25*$B$17</f>
        <v>0</v>
      </c>
      <c r="D25" s="75" t="s">
        <v>32</v>
      </c>
      <c r="E25" s="76" t="s">
        <v>32</v>
      </c>
      <c r="F25" s="75" t="s">
        <v>32</v>
      </c>
      <c r="I25" s="94">
        <v>0</v>
      </c>
      <c r="J25" s="94">
        <v>0</v>
      </c>
    </row>
    <row r="26" spans="1:12" x14ac:dyDescent="0.3">
      <c r="B26" s="78" t="str">
        <f>IF(B25&lt;0,"ERROR","")</f>
        <v/>
      </c>
      <c r="C26" s="79" t="s">
        <v>4</v>
      </c>
      <c r="D26" s="79"/>
      <c r="E26" s="79"/>
      <c r="F26" s="79"/>
      <c r="I26" s="88">
        <f>SUM(I21:I25)</f>
        <v>0</v>
      </c>
      <c r="J26" s="88">
        <f>SUM(J21:J25)</f>
        <v>0</v>
      </c>
      <c r="K26" s="90" t="s">
        <v>67</v>
      </c>
    </row>
    <row r="27" spans="1:12" x14ac:dyDescent="0.3">
      <c r="A27" s="63" t="s">
        <v>19</v>
      </c>
    </row>
    <row r="28" spans="1:12" x14ac:dyDescent="0.3">
      <c r="A28" s="126"/>
      <c r="B28" s="127"/>
      <c r="C28" s="80" t="s">
        <v>43</v>
      </c>
      <c r="D28" s="80" t="s">
        <v>40</v>
      </c>
      <c r="E28" s="80" t="s">
        <v>41</v>
      </c>
      <c r="F28" s="80" t="s">
        <v>42</v>
      </c>
      <c r="I28" s="80" t="s">
        <v>84</v>
      </c>
      <c r="J28" s="80" t="s">
        <v>88</v>
      </c>
      <c r="K28" s="80" t="s">
        <v>89</v>
      </c>
      <c r="L28" s="80" t="s">
        <v>90</v>
      </c>
    </row>
    <row r="29" spans="1:12" x14ac:dyDescent="0.3">
      <c r="A29" s="81" t="s">
        <v>94</v>
      </c>
      <c r="B29" s="77">
        <f>B21</f>
        <v>0</v>
      </c>
      <c r="C29" s="75">
        <v>0</v>
      </c>
      <c r="D29" s="75">
        <v>0</v>
      </c>
      <c r="E29" s="75">
        <v>0</v>
      </c>
      <c r="F29" s="75">
        <v>0</v>
      </c>
      <c r="I29" s="95">
        <f>C29+D29/3+E29/2+F29/15</f>
        <v>0</v>
      </c>
      <c r="J29" s="96"/>
      <c r="K29" s="96"/>
      <c r="L29" s="96"/>
    </row>
    <row r="30" spans="1:12" x14ac:dyDescent="0.3">
      <c r="A30" s="81" t="s">
        <v>91</v>
      </c>
      <c r="B30" s="77">
        <f>B22</f>
        <v>0</v>
      </c>
      <c r="C30" s="55">
        <v>0</v>
      </c>
      <c r="D30" s="55">
        <v>0</v>
      </c>
      <c r="E30" s="55">
        <v>0</v>
      </c>
      <c r="F30" s="55">
        <v>0</v>
      </c>
      <c r="I30" s="97" t="s">
        <v>4</v>
      </c>
      <c r="J30" s="95">
        <f>C30+D30/3+E30/2+F30/15</f>
        <v>0</v>
      </c>
      <c r="K30" s="96"/>
      <c r="L30" s="96"/>
    </row>
    <row r="31" spans="1:12" x14ac:dyDescent="0.3">
      <c r="A31" s="81" t="s">
        <v>92</v>
      </c>
      <c r="B31" s="77">
        <f>B23</f>
        <v>0</v>
      </c>
      <c r="C31" s="55">
        <v>0</v>
      </c>
      <c r="D31" s="55">
        <v>0</v>
      </c>
      <c r="E31" s="55">
        <v>0</v>
      </c>
      <c r="F31" s="55">
        <v>0</v>
      </c>
      <c r="I31" s="97" t="s">
        <v>4</v>
      </c>
      <c r="J31" s="96"/>
      <c r="K31" s="95">
        <f>C31+D31/3+E31/2+E31/15</f>
        <v>0</v>
      </c>
      <c r="L31" s="96"/>
    </row>
    <row r="32" spans="1:12" x14ac:dyDescent="0.3">
      <c r="A32" s="81" t="s">
        <v>93</v>
      </c>
      <c r="B32" s="77">
        <f>B24</f>
        <v>0</v>
      </c>
      <c r="C32" s="55">
        <v>0</v>
      </c>
      <c r="D32" s="55">
        <v>0</v>
      </c>
      <c r="E32" s="55">
        <v>0</v>
      </c>
      <c r="F32" s="55">
        <v>0</v>
      </c>
      <c r="I32" s="97" t="s">
        <v>4</v>
      </c>
      <c r="J32" s="96"/>
      <c r="K32" s="96"/>
      <c r="L32" s="95">
        <f>C32+D32/3+E32/2+F32/15</f>
        <v>0</v>
      </c>
    </row>
    <row r="33" spans="1:13" x14ac:dyDescent="0.3">
      <c r="A33" s="119" t="s">
        <v>34</v>
      </c>
      <c r="B33" s="120"/>
      <c r="C33" s="55">
        <v>0</v>
      </c>
      <c r="D33" s="55">
        <v>0</v>
      </c>
      <c r="E33" s="55">
        <v>0</v>
      </c>
      <c r="F33" s="55">
        <v>0</v>
      </c>
      <c r="I33" s="93">
        <f t="shared" ref="I33" si="3">C33+D33/3+E33/2+F33/15</f>
        <v>0</v>
      </c>
      <c r="J33" s="93">
        <f t="shared" ref="J33:L36" si="4">$I33</f>
        <v>0</v>
      </c>
      <c r="K33" s="93">
        <f t="shared" si="4"/>
        <v>0</v>
      </c>
      <c r="L33" s="93">
        <f t="shared" si="4"/>
        <v>0</v>
      </c>
    </row>
    <row r="34" spans="1:13" x14ac:dyDescent="0.3">
      <c r="A34" s="120" t="s">
        <v>36</v>
      </c>
      <c r="B34" s="122"/>
      <c r="C34" s="55">
        <v>0</v>
      </c>
      <c r="D34" s="55">
        <v>0</v>
      </c>
      <c r="E34" s="55">
        <v>0</v>
      </c>
      <c r="F34" s="55">
        <v>0</v>
      </c>
      <c r="I34" s="93">
        <f t="shared" ref="I34:I36" si="5">C34+D34/3+E34/2+F34/15</f>
        <v>0</v>
      </c>
      <c r="J34" s="93">
        <f t="shared" si="4"/>
        <v>0</v>
      </c>
      <c r="K34" s="93">
        <f t="shared" si="4"/>
        <v>0</v>
      </c>
      <c r="L34" s="93">
        <f t="shared" si="4"/>
        <v>0</v>
      </c>
    </row>
    <row r="35" spans="1:13" x14ac:dyDescent="0.3">
      <c r="A35" s="119" t="s">
        <v>35</v>
      </c>
      <c r="B35" s="120"/>
      <c r="C35" s="55">
        <v>0</v>
      </c>
      <c r="D35" s="55">
        <v>0</v>
      </c>
      <c r="E35" s="55">
        <v>0</v>
      </c>
      <c r="F35" s="55">
        <v>0</v>
      </c>
      <c r="I35" s="93">
        <f t="shared" si="5"/>
        <v>0</v>
      </c>
      <c r="J35" s="93">
        <f t="shared" si="4"/>
        <v>0</v>
      </c>
      <c r="K35" s="93">
        <f t="shared" si="4"/>
        <v>0</v>
      </c>
      <c r="L35" s="93">
        <f t="shared" si="4"/>
        <v>0</v>
      </c>
    </row>
    <row r="36" spans="1:13" x14ac:dyDescent="0.3">
      <c r="A36" s="119" t="s">
        <v>18</v>
      </c>
      <c r="B36" s="120"/>
      <c r="C36" s="55">
        <v>0</v>
      </c>
      <c r="D36" s="55">
        <v>0</v>
      </c>
      <c r="E36" s="55">
        <v>0</v>
      </c>
      <c r="F36" s="55">
        <v>0</v>
      </c>
      <c r="I36" s="93">
        <f t="shared" si="5"/>
        <v>0</v>
      </c>
      <c r="J36" s="93">
        <f t="shared" si="4"/>
        <v>0</v>
      </c>
      <c r="K36" s="93">
        <f t="shared" si="4"/>
        <v>0</v>
      </c>
      <c r="L36" s="93">
        <f t="shared" si="4"/>
        <v>0</v>
      </c>
    </row>
    <row r="37" spans="1:13" x14ac:dyDescent="0.3">
      <c r="I37" s="93">
        <f t="shared" ref="I37:L37" si="6">SUM(I29:I36)</f>
        <v>0</v>
      </c>
      <c r="J37" s="93">
        <f t="shared" si="6"/>
        <v>0</v>
      </c>
      <c r="K37" s="93">
        <f t="shared" si="6"/>
        <v>0</v>
      </c>
      <c r="L37" s="93">
        <f t="shared" si="6"/>
        <v>0</v>
      </c>
      <c r="M37" s="63" t="s">
        <v>87</v>
      </c>
    </row>
    <row r="38" spans="1:13" x14ac:dyDescent="0.3">
      <c r="I38" s="98">
        <f>IF(I37&gt;500,0,C21)</f>
        <v>0</v>
      </c>
      <c r="J38" s="99">
        <f>IF(J37&gt;500,0,C22)</f>
        <v>0</v>
      </c>
      <c r="K38" s="99">
        <f>IF(K37&gt;500,0,C23)</f>
        <v>0</v>
      </c>
      <c r="L38" s="99">
        <f>IF(L37&gt;500,0,C24)</f>
        <v>0</v>
      </c>
      <c r="M38" s="63" t="s">
        <v>86</v>
      </c>
    </row>
  </sheetData>
  <sheetProtection password="C9AB" sheet="1" objects="1" scenarios="1" selectLockedCells="1"/>
  <mergeCells count="13">
    <mergeCell ref="B8:C8"/>
    <mergeCell ref="A1:F1"/>
    <mergeCell ref="B3:C3"/>
    <mergeCell ref="B4:C4"/>
    <mergeCell ref="B5:C5"/>
    <mergeCell ref="B7:C7"/>
    <mergeCell ref="A36:B36"/>
    <mergeCell ref="B12:C12"/>
    <mergeCell ref="B13:C13"/>
    <mergeCell ref="A28:B28"/>
    <mergeCell ref="A33:B33"/>
    <mergeCell ref="A34:B34"/>
    <mergeCell ref="A35:B35"/>
  </mergeCells>
  <conditionalFormatting sqref="B16:C16">
    <cfRule type="expression" dxfId="111" priority="27">
      <formula>$J$11</formula>
    </cfRule>
  </conditionalFormatting>
  <conditionalFormatting sqref="B17:C17">
    <cfRule type="expression" dxfId="110" priority="26">
      <formula>$J$11</formula>
    </cfRule>
  </conditionalFormatting>
  <conditionalFormatting sqref="B21:B24">
    <cfRule type="expression" dxfId="109" priority="25">
      <formula>$J$11</formula>
    </cfRule>
  </conditionalFormatting>
  <conditionalFormatting sqref="B25">
    <cfRule type="expression" dxfId="108" priority="23">
      <formula>$J$11</formula>
    </cfRule>
  </conditionalFormatting>
  <conditionalFormatting sqref="C21:C25">
    <cfRule type="expression" dxfId="107" priority="22">
      <formula>$J$11</formula>
    </cfRule>
  </conditionalFormatting>
  <conditionalFormatting sqref="A22:A24">
    <cfRule type="expression" dxfId="106" priority="18">
      <formula>$M$19</formula>
    </cfRule>
  </conditionalFormatting>
  <conditionalFormatting sqref="A15:F57 A12:A14 D12:F14">
    <cfRule type="expression" dxfId="105" priority="5">
      <formula>$J$11</formula>
    </cfRule>
  </conditionalFormatting>
  <conditionalFormatting sqref="D3:F11">
    <cfRule type="expression" dxfId="104" priority="4">
      <formula>$J$11</formula>
    </cfRule>
  </conditionalFormatting>
  <conditionalFormatting sqref="B12:C14">
    <cfRule type="expression" dxfId="103" priority="2">
      <formula>$J$11</formula>
    </cfRule>
  </conditionalFormatting>
  <dataValidations count="1">
    <dataValidation type="decimal" allowBlank="1" showInputMessage="1" showErrorMessage="1" sqref="F21:F24 B21:B24">
      <formula1>0</formula1>
      <formula2>1</formula2>
    </dataValidation>
  </dataValidations>
  <pageMargins left="0.7" right="0.7" top="0.75" bottom="0.75" header="0.3" footer="0.3"/>
  <pageSetup scale="87" orientation="landscape" r:id="rId1"/>
  <extLst>
    <ext xmlns:x14="http://schemas.microsoft.com/office/spreadsheetml/2009/9/main" uri="{78C0D931-6437-407d-A8EE-F0AAD7539E65}">
      <x14:conditionalFormattings>
        <x14:conditionalFormatting xmlns:xm="http://schemas.microsoft.com/office/excel/2006/main">
          <x14:cfRule type="expression" priority="16" id="{852AE48C-A7B9-4C8C-BCDC-742D9E5250B9}">
            <xm:f>'MR5 Summary'!$I$21</xm:f>
            <x14:dxf>
              <font>
                <color theme="0"/>
              </font>
              <fill>
                <patternFill>
                  <fgColor theme="0"/>
                  <bgColor theme="0"/>
                </patternFill>
              </fill>
            </x14:dxf>
          </x14:cfRule>
          <xm:sqref>D5:F7</xm:sqref>
        </x14:conditionalFormatting>
        <x14:conditionalFormatting xmlns:xm="http://schemas.microsoft.com/office/excel/2006/main">
          <x14:cfRule type="expression" priority="15" id="{F8840F54-2267-4349-A8A4-192752FBC976}">
            <xm:f>'MR5 Summary'!$I$36</xm:f>
            <x14:dxf>
              <font>
                <color theme="0"/>
              </font>
              <fill>
                <patternFill>
                  <fgColor theme="0"/>
                  <bgColor theme="0"/>
                </patternFill>
              </fill>
            </x14:dxf>
          </x14:cfRule>
          <xm:sqref>D8:F10</xm:sqref>
        </x14:conditionalFormatting>
        <x14:conditionalFormatting xmlns:xm="http://schemas.microsoft.com/office/excel/2006/main">
          <x14:cfRule type="expression" priority="14" id="{991F3440-A165-4129-BADB-3899A8C98730}">
            <xm:f>'MR5 Summary'!$I$51</xm:f>
            <x14:dxf>
              <font>
                <color theme="0"/>
              </font>
              <fill>
                <patternFill>
                  <fgColor theme="0"/>
                  <bgColor theme="0"/>
                </patternFill>
              </fill>
            </x14:dxf>
          </x14:cfRule>
          <xm:sqref>D11:F13</xm:sqref>
        </x14:conditionalFormatting>
        <x14:conditionalFormatting xmlns:xm="http://schemas.microsoft.com/office/excel/2006/main">
          <x14:cfRule type="expression" priority="12" id="{868ABD73-0D52-46F4-88B4-1BE0878FBA3F}">
            <xm:f>'MR5 Summary'!$I$21</xm:f>
            <x14:dxf>
              <font>
                <color theme="0"/>
              </font>
              <fill>
                <patternFill>
                  <fgColor theme="0"/>
                  <bgColor theme="0"/>
                </patternFill>
              </fill>
            </x14:dxf>
          </x14:cfRule>
          <xm:sqref>F20:F25</xm:sqref>
        </x14:conditionalFormatting>
        <x14:conditionalFormatting xmlns:xm="http://schemas.microsoft.com/office/excel/2006/main">
          <x14:cfRule type="expression" priority="7" id="{125BA6BE-78D1-4F41-8631-725A5111B042}">
            <xm:f>'MR5 Summary'!$I$36</xm:f>
            <x14:dxf>
              <font>
                <color theme="0"/>
              </font>
              <fill>
                <patternFill>
                  <fgColor theme="0"/>
                  <bgColor theme="0"/>
                </patternFill>
              </fill>
            </x14:dxf>
          </x14:cfRule>
          <xm:sqref>D20:E25</xm:sqref>
        </x14:conditionalFormatting>
        <x14:conditionalFormatting xmlns:xm="http://schemas.microsoft.com/office/excel/2006/main">
          <x14:cfRule type="expression" priority="6" id="{3A42B96B-97A0-4882-AFE5-A607E64DB0C0}">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A27:F36</xm:sqref>
        </x14:conditionalFormatting>
        <x14:conditionalFormatting xmlns:xm="http://schemas.microsoft.com/office/excel/2006/main">
          <x14:cfRule type="expression" priority="1" id="{7BDE5BA1-34DB-4D5D-8670-244D3F601CCA}">
            <xm:f>'MR5 Summary'!$I$36</xm:f>
            <x14:dxf>
              <fill>
                <patternFill>
                  <bgColor theme="1"/>
                </patternFill>
              </fill>
            </x14:dxf>
          </x14:cfRule>
          <xm:sqref>B14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B12" sqref="B12:C12"/>
    </sheetView>
  </sheetViews>
  <sheetFormatPr defaultColWidth="8.88671875" defaultRowHeight="14.4" x14ac:dyDescent="0.3"/>
  <cols>
    <col min="1" max="1" width="31.44140625" style="60" customWidth="1"/>
    <col min="2" max="2" width="17.44140625" style="60" customWidth="1"/>
    <col min="3" max="4" width="20.5546875" style="60" customWidth="1"/>
    <col min="5" max="6" width="22.33203125" style="60" customWidth="1"/>
    <col min="7" max="8" width="8.88671875" style="60" hidden="1" customWidth="1"/>
    <col min="9" max="9" width="26.6640625" style="60" hidden="1" customWidth="1"/>
    <col min="10" max="10" width="28" style="60" hidden="1" customWidth="1"/>
    <col min="11" max="11" width="28.5546875" style="60" hidden="1" customWidth="1"/>
    <col min="12" max="12" width="24.33203125" style="60" hidden="1" customWidth="1"/>
    <col min="13" max="13" width="10.109375" style="60" customWidth="1"/>
    <col min="14" max="16384" width="8.88671875" style="60"/>
  </cols>
  <sheetData>
    <row r="1" spans="1:10" ht="18" x14ac:dyDescent="0.35">
      <c r="A1" s="125" t="s">
        <v>95</v>
      </c>
      <c r="B1" s="125"/>
      <c r="C1" s="125"/>
      <c r="D1" s="125"/>
      <c r="E1" s="125"/>
      <c r="F1" s="125"/>
    </row>
    <row r="2" spans="1:10" ht="18" x14ac:dyDescent="0.35">
      <c r="A2" s="67"/>
      <c r="B2" s="67"/>
      <c r="C2" s="67"/>
      <c r="D2" s="67"/>
      <c r="E2" s="67"/>
      <c r="F2" s="67"/>
    </row>
    <row r="3" spans="1:10" x14ac:dyDescent="0.3">
      <c r="A3" s="63" t="s">
        <v>0</v>
      </c>
      <c r="B3" s="117" t="str">
        <f>'MR5 Summary'!B3:D3</f>
        <v xml:space="preserve"> </v>
      </c>
      <c r="C3" s="117"/>
      <c r="D3" s="58" t="s">
        <v>25</v>
      </c>
      <c r="E3" s="59"/>
      <c r="F3" s="59"/>
    </row>
    <row r="4" spans="1:10" x14ac:dyDescent="0.3">
      <c r="A4" s="63" t="s">
        <v>6</v>
      </c>
      <c r="B4" s="117" t="str">
        <f>'MR5 Summary'!B4:D4</f>
        <v xml:space="preserve"> </v>
      </c>
      <c r="C4" s="117"/>
      <c r="E4" s="59"/>
      <c r="F4" s="59"/>
    </row>
    <row r="5" spans="1:10" x14ac:dyDescent="0.3">
      <c r="A5" s="63" t="s">
        <v>1</v>
      </c>
      <c r="B5" s="117" t="str">
        <f>'MR5 Summary'!B5:D5</f>
        <v xml:space="preserve"> </v>
      </c>
      <c r="C5" s="117"/>
      <c r="D5" s="61" t="s">
        <v>20</v>
      </c>
      <c r="E5" s="62"/>
      <c r="F5" s="62"/>
    </row>
    <row r="6" spans="1:10" x14ac:dyDescent="0.3">
      <c r="A6" s="63" t="s">
        <v>2</v>
      </c>
      <c r="B6" s="57" t="str">
        <f>'MR5 Summary'!B6</f>
        <v xml:space="preserve"> </v>
      </c>
      <c r="D6" s="63"/>
      <c r="E6" s="63" t="s">
        <v>21</v>
      </c>
      <c r="F6" s="64">
        <f>IF(B11="None",0,IF($B$17&gt;0,F7/$B$17,0))</f>
        <v>0</v>
      </c>
    </row>
    <row r="7" spans="1:10" x14ac:dyDescent="0.3">
      <c r="A7" s="62" t="s">
        <v>24</v>
      </c>
      <c r="B7" s="123" t="str">
        <f>'MR5 Summary'!B7</f>
        <v xml:space="preserve"> </v>
      </c>
      <c r="C7" s="123"/>
      <c r="D7" s="63"/>
      <c r="E7" s="63" t="s">
        <v>22</v>
      </c>
      <c r="F7" s="65">
        <f>IF(B11="None",0,J26)</f>
        <v>0</v>
      </c>
    </row>
    <row r="8" spans="1:10" x14ac:dyDescent="0.3">
      <c r="A8" s="62" t="s">
        <v>64</v>
      </c>
      <c r="B8" s="123" t="str">
        <f>'MR5 Summary'!B8</f>
        <v xml:space="preserve"> </v>
      </c>
      <c r="C8" s="124"/>
      <c r="D8" s="61" t="s">
        <v>26</v>
      </c>
      <c r="E8" s="63"/>
      <c r="F8" s="63"/>
    </row>
    <row r="9" spans="1:10" x14ac:dyDescent="0.3">
      <c r="A9" s="62" t="s">
        <v>28</v>
      </c>
      <c r="B9" s="56">
        <f>'MR5 Summary'!B9</f>
        <v>0</v>
      </c>
      <c r="D9" s="63"/>
      <c r="E9" s="63" t="s">
        <v>21</v>
      </c>
      <c r="F9" s="64">
        <f>IF(B11="None",0,IF($B$17&gt;0,F10/$B$17,0))</f>
        <v>0</v>
      </c>
    </row>
    <row r="10" spans="1:10" x14ac:dyDescent="0.3">
      <c r="A10" s="63"/>
      <c r="B10" s="57"/>
      <c r="D10" s="63"/>
      <c r="E10" s="63" t="s">
        <v>22</v>
      </c>
      <c r="F10" s="65">
        <f>IF(B11="None",0,I26)</f>
        <v>0</v>
      </c>
    </row>
    <row r="11" spans="1:10" x14ac:dyDescent="0.3">
      <c r="A11" s="63" t="s">
        <v>10</v>
      </c>
      <c r="B11" s="68" t="str">
        <f>'MR5 Summary'!A28</f>
        <v>None</v>
      </c>
      <c r="D11" s="61" t="s">
        <v>27</v>
      </c>
      <c r="E11" s="63"/>
      <c r="F11" s="62"/>
      <c r="J11" s="60">
        <f>IF(B11="None",1,0)</f>
        <v>1</v>
      </c>
    </row>
    <row r="12" spans="1:10" x14ac:dyDescent="0.3">
      <c r="A12" s="63" t="s">
        <v>16</v>
      </c>
      <c r="B12" s="107" t="s">
        <v>4</v>
      </c>
      <c r="C12" s="105"/>
      <c r="D12" s="63"/>
      <c r="E12" s="63" t="s">
        <v>33</v>
      </c>
      <c r="F12" s="64">
        <f>IF(B17&gt;0,F13/B17,0)</f>
        <v>0</v>
      </c>
      <c r="J12" s="60" t="str">
        <f>IF(B11="None","",B12)</f>
        <v/>
      </c>
    </row>
    <row r="13" spans="1:10" x14ac:dyDescent="0.3">
      <c r="A13" s="63" t="s">
        <v>17</v>
      </c>
      <c r="B13" s="107" t="s">
        <v>4</v>
      </c>
      <c r="C13" s="105"/>
      <c r="D13" s="63"/>
      <c r="E13" s="63" t="s">
        <v>22</v>
      </c>
      <c r="F13" s="65">
        <f>IF(B11="None",0,SUM(I38:L38))</f>
        <v>0</v>
      </c>
    </row>
    <row r="14" spans="1:10" x14ac:dyDescent="0.3">
      <c r="A14" s="84" t="s">
        <v>23</v>
      </c>
      <c r="B14" s="26">
        <v>0</v>
      </c>
      <c r="C14" s="85"/>
    </row>
    <row r="15" spans="1:10" x14ac:dyDescent="0.3">
      <c r="A15" s="86" t="s">
        <v>4</v>
      </c>
      <c r="B15" s="56" t="s">
        <v>4</v>
      </c>
    </row>
    <row r="16" spans="1:10" ht="15" x14ac:dyDescent="0.25">
      <c r="A16" s="62" t="s">
        <v>11</v>
      </c>
      <c r="B16" s="26">
        <v>0</v>
      </c>
      <c r="C16" s="85"/>
    </row>
    <row r="17" spans="1:12" x14ac:dyDescent="0.3">
      <c r="A17" s="62" t="s">
        <v>5</v>
      </c>
      <c r="B17" s="53">
        <v>0</v>
      </c>
      <c r="C17" s="85"/>
    </row>
    <row r="18" spans="1:12" x14ac:dyDescent="0.3">
      <c r="A18" s="62"/>
      <c r="C18" s="69"/>
    </row>
    <row r="19" spans="1:12" x14ac:dyDescent="0.3">
      <c r="A19" s="62" t="s">
        <v>15</v>
      </c>
      <c r="B19" s="70"/>
    </row>
    <row r="20" spans="1:12" ht="48" customHeight="1" x14ac:dyDescent="0.3">
      <c r="A20" s="71" t="s">
        <v>9</v>
      </c>
      <c r="B20" s="72" t="s">
        <v>12</v>
      </c>
      <c r="C20" s="72" t="s">
        <v>13</v>
      </c>
      <c r="D20" s="72" t="s">
        <v>79</v>
      </c>
      <c r="E20" s="72" t="s">
        <v>80</v>
      </c>
      <c r="F20" s="72" t="s">
        <v>31</v>
      </c>
      <c r="I20" s="72" t="s">
        <v>83</v>
      </c>
      <c r="J20" s="87" t="s">
        <v>85</v>
      </c>
    </row>
    <row r="21" spans="1:12" ht="15" customHeight="1" x14ac:dyDescent="0.3">
      <c r="A21" s="71" t="s">
        <v>7</v>
      </c>
      <c r="B21" s="54">
        <v>0</v>
      </c>
      <c r="C21" s="74">
        <f>B21*$B$17</f>
        <v>0</v>
      </c>
      <c r="D21" s="75" t="str">
        <f>B13</f>
        <v xml:space="preserve"> </v>
      </c>
      <c r="E21" s="76">
        <f>B14</f>
        <v>0</v>
      </c>
      <c r="F21" s="54">
        <v>0</v>
      </c>
      <c r="I21" s="88">
        <f>IF($B$9&gt;500,0,(IF(E21&gt;500,0,C21)))</f>
        <v>0</v>
      </c>
      <c r="J21" s="88">
        <f>IF($B$9&gt;500,0,F21*C21)</f>
        <v>0</v>
      </c>
    </row>
    <row r="22" spans="1:12" ht="15" customHeight="1" x14ac:dyDescent="0.3">
      <c r="A22" s="71" t="s">
        <v>76</v>
      </c>
      <c r="B22" s="54">
        <v>0</v>
      </c>
      <c r="C22" s="74">
        <f t="shared" ref="C22:C24" si="0">B22*$B$17</f>
        <v>0</v>
      </c>
      <c r="D22" s="55"/>
      <c r="E22" s="55">
        <v>0</v>
      </c>
      <c r="F22" s="54">
        <v>0</v>
      </c>
      <c r="I22" s="88">
        <f t="shared" ref="I22:I24" si="1">IF($B$9&gt;500,0,(IF(E22&gt;500,0,C22)))</f>
        <v>0</v>
      </c>
      <c r="J22" s="88">
        <f t="shared" ref="J22:J24" si="2">IF($B$9&gt;500,0,F22*C22)</f>
        <v>0</v>
      </c>
    </row>
    <row r="23" spans="1:12" ht="15" customHeight="1" x14ac:dyDescent="0.3">
      <c r="A23" s="71" t="s">
        <v>77</v>
      </c>
      <c r="B23" s="54">
        <v>0</v>
      </c>
      <c r="C23" s="74">
        <f t="shared" si="0"/>
        <v>0</v>
      </c>
      <c r="D23" s="55"/>
      <c r="E23" s="55">
        <v>0</v>
      </c>
      <c r="F23" s="54">
        <v>0</v>
      </c>
      <c r="I23" s="88">
        <f t="shared" si="1"/>
        <v>0</v>
      </c>
      <c r="J23" s="88">
        <f t="shared" si="2"/>
        <v>0</v>
      </c>
    </row>
    <row r="24" spans="1:12" ht="15" customHeight="1" x14ac:dyDescent="0.3">
      <c r="A24" s="71" t="s">
        <v>78</v>
      </c>
      <c r="B24" s="54">
        <v>0</v>
      </c>
      <c r="C24" s="74">
        <f t="shared" si="0"/>
        <v>0</v>
      </c>
      <c r="D24" s="55"/>
      <c r="E24" s="55">
        <v>0</v>
      </c>
      <c r="F24" s="54">
        <v>0</v>
      </c>
      <c r="I24" s="88">
        <f t="shared" si="1"/>
        <v>0</v>
      </c>
      <c r="J24" s="88">
        <f t="shared" si="2"/>
        <v>0</v>
      </c>
    </row>
    <row r="25" spans="1:12" x14ac:dyDescent="0.3">
      <c r="A25" s="71" t="s">
        <v>8</v>
      </c>
      <c r="B25" s="77">
        <f>1-SUM(B21:B24)</f>
        <v>1</v>
      </c>
      <c r="C25" s="74">
        <f>B25*$B$17</f>
        <v>0</v>
      </c>
      <c r="D25" s="75" t="s">
        <v>32</v>
      </c>
      <c r="E25" s="76" t="s">
        <v>32</v>
      </c>
      <c r="F25" s="75" t="s">
        <v>32</v>
      </c>
      <c r="I25" s="94">
        <v>0</v>
      </c>
      <c r="J25" s="94">
        <v>0</v>
      </c>
    </row>
    <row r="26" spans="1:12" x14ac:dyDescent="0.3">
      <c r="B26" s="78" t="str">
        <f>IF(B25&lt;0,"ERROR","")</f>
        <v/>
      </c>
      <c r="C26" s="79" t="s">
        <v>4</v>
      </c>
      <c r="D26" s="79"/>
      <c r="E26" s="79"/>
      <c r="F26" s="79"/>
      <c r="I26" s="88">
        <f>SUM(I21:I25)</f>
        <v>0</v>
      </c>
      <c r="J26" s="88">
        <f>SUM(J21:J25)</f>
        <v>0</v>
      </c>
      <c r="K26" s="90" t="s">
        <v>67</v>
      </c>
    </row>
    <row r="27" spans="1:12" x14ac:dyDescent="0.3">
      <c r="A27" s="63" t="s">
        <v>19</v>
      </c>
    </row>
    <row r="28" spans="1:12" x14ac:dyDescent="0.3">
      <c r="A28" s="119"/>
      <c r="B28" s="121"/>
      <c r="C28" s="80" t="s">
        <v>43</v>
      </c>
      <c r="D28" s="80" t="s">
        <v>40</v>
      </c>
      <c r="E28" s="80" t="s">
        <v>41</v>
      </c>
      <c r="F28" s="80" t="s">
        <v>42</v>
      </c>
      <c r="I28" s="80" t="s">
        <v>84</v>
      </c>
      <c r="J28" s="80" t="s">
        <v>88</v>
      </c>
      <c r="K28" s="80" t="s">
        <v>89</v>
      </c>
      <c r="L28" s="80" t="s">
        <v>90</v>
      </c>
    </row>
    <row r="29" spans="1:12" x14ac:dyDescent="0.3">
      <c r="A29" s="81" t="s">
        <v>94</v>
      </c>
      <c r="B29" s="77">
        <f>B21</f>
        <v>0</v>
      </c>
      <c r="C29" s="75">
        <v>0</v>
      </c>
      <c r="D29" s="75">
        <v>0</v>
      </c>
      <c r="E29" s="75">
        <v>0</v>
      </c>
      <c r="F29" s="75">
        <v>0</v>
      </c>
      <c r="I29" s="95">
        <f>C29+D29/3+E29/2+F29/15</f>
        <v>0</v>
      </c>
      <c r="J29" s="96"/>
      <c r="K29" s="96"/>
      <c r="L29" s="96"/>
    </row>
    <row r="30" spans="1:12" x14ac:dyDescent="0.3">
      <c r="A30" s="81" t="s">
        <v>91</v>
      </c>
      <c r="B30" s="77">
        <f>B22</f>
        <v>0</v>
      </c>
      <c r="C30" s="55">
        <v>0</v>
      </c>
      <c r="D30" s="55">
        <v>0</v>
      </c>
      <c r="E30" s="55">
        <v>0</v>
      </c>
      <c r="F30" s="55">
        <v>0</v>
      </c>
      <c r="I30" s="97" t="s">
        <v>4</v>
      </c>
      <c r="J30" s="95">
        <f>C30+D30/3+E30/2+F30/15</f>
        <v>0</v>
      </c>
      <c r="K30" s="96"/>
      <c r="L30" s="96"/>
    </row>
    <row r="31" spans="1:12" x14ac:dyDescent="0.3">
      <c r="A31" s="81" t="s">
        <v>92</v>
      </c>
      <c r="B31" s="77">
        <f>B23</f>
        <v>0</v>
      </c>
      <c r="C31" s="55">
        <v>0</v>
      </c>
      <c r="D31" s="55">
        <v>0</v>
      </c>
      <c r="E31" s="55">
        <v>0</v>
      </c>
      <c r="F31" s="55">
        <v>0</v>
      </c>
      <c r="I31" s="97" t="s">
        <v>4</v>
      </c>
      <c r="J31" s="96"/>
      <c r="K31" s="95">
        <f>C31+D31/3+E31/2+E31/15</f>
        <v>0</v>
      </c>
      <c r="L31" s="96"/>
    </row>
    <row r="32" spans="1:12" x14ac:dyDescent="0.3">
      <c r="A32" s="81" t="s">
        <v>93</v>
      </c>
      <c r="B32" s="77">
        <f>B24</f>
        <v>0</v>
      </c>
      <c r="C32" s="55">
        <v>0</v>
      </c>
      <c r="D32" s="55">
        <v>0</v>
      </c>
      <c r="E32" s="55">
        <v>0</v>
      </c>
      <c r="F32" s="55">
        <v>0</v>
      </c>
      <c r="I32" s="97" t="s">
        <v>4</v>
      </c>
      <c r="J32" s="96"/>
      <c r="K32" s="96"/>
      <c r="L32" s="95">
        <f>C32+D32/3+E32/2+F32/15</f>
        <v>0</v>
      </c>
    </row>
    <row r="33" spans="1:13" x14ac:dyDescent="0.3">
      <c r="A33" s="119" t="s">
        <v>34</v>
      </c>
      <c r="B33" s="120"/>
      <c r="C33" s="55">
        <v>0</v>
      </c>
      <c r="D33" s="55">
        <v>0</v>
      </c>
      <c r="E33" s="55">
        <v>0</v>
      </c>
      <c r="F33" s="55">
        <v>0</v>
      </c>
      <c r="I33" s="93">
        <f t="shared" ref="I33:I36" si="3">C33+D33/3+E33/2+F33/15</f>
        <v>0</v>
      </c>
      <c r="J33" s="93">
        <f t="shared" ref="J33:L36" si="4">$I33</f>
        <v>0</v>
      </c>
      <c r="K33" s="93">
        <f t="shared" si="4"/>
        <v>0</v>
      </c>
      <c r="L33" s="93">
        <f t="shared" si="4"/>
        <v>0</v>
      </c>
    </row>
    <row r="34" spans="1:13" x14ac:dyDescent="0.3">
      <c r="A34" s="120" t="s">
        <v>36</v>
      </c>
      <c r="B34" s="122"/>
      <c r="C34" s="55">
        <v>0</v>
      </c>
      <c r="D34" s="55">
        <v>0</v>
      </c>
      <c r="E34" s="55">
        <v>0</v>
      </c>
      <c r="F34" s="55">
        <v>0</v>
      </c>
      <c r="I34" s="93">
        <f t="shared" si="3"/>
        <v>0</v>
      </c>
      <c r="J34" s="93">
        <f t="shared" si="4"/>
        <v>0</v>
      </c>
      <c r="K34" s="93">
        <f t="shared" si="4"/>
        <v>0</v>
      </c>
      <c r="L34" s="93">
        <f t="shared" si="4"/>
        <v>0</v>
      </c>
    </row>
    <row r="35" spans="1:13" x14ac:dyDescent="0.3">
      <c r="A35" s="119" t="s">
        <v>35</v>
      </c>
      <c r="B35" s="120"/>
      <c r="C35" s="55">
        <v>0</v>
      </c>
      <c r="D35" s="55">
        <v>0</v>
      </c>
      <c r="E35" s="55">
        <v>0</v>
      </c>
      <c r="F35" s="55">
        <v>0</v>
      </c>
      <c r="I35" s="93">
        <f t="shared" si="3"/>
        <v>0</v>
      </c>
      <c r="J35" s="93">
        <f t="shared" si="4"/>
        <v>0</v>
      </c>
      <c r="K35" s="93">
        <f t="shared" si="4"/>
        <v>0</v>
      </c>
      <c r="L35" s="93">
        <f t="shared" si="4"/>
        <v>0</v>
      </c>
    </row>
    <row r="36" spans="1:13" x14ac:dyDescent="0.3">
      <c r="A36" s="119" t="s">
        <v>18</v>
      </c>
      <c r="B36" s="120"/>
      <c r="C36" s="55">
        <v>0</v>
      </c>
      <c r="D36" s="55">
        <v>0</v>
      </c>
      <c r="E36" s="55">
        <v>0</v>
      </c>
      <c r="F36" s="55">
        <v>0</v>
      </c>
      <c r="I36" s="93">
        <f t="shared" si="3"/>
        <v>0</v>
      </c>
      <c r="J36" s="93">
        <f t="shared" si="4"/>
        <v>0</v>
      </c>
      <c r="K36" s="93">
        <f t="shared" si="4"/>
        <v>0</v>
      </c>
      <c r="L36" s="93">
        <f t="shared" si="4"/>
        <v>0</v>
      </c>
    </row>
    <row r="37" spans="1:13" x14ac:dyDescent="0.3">
      <c r="I37" s="93">
        <f t="shared" ref="I37:L37" si="5">SUM(I29:I36)</f>
        <v>0</v>
      </c>
      <c r="J37" s="93">
        <f t="shared" si="5"/>
        <v>0</v>
      </c>
      <c r="K37" s="93">
        <f t="shared" si="5"/>
        <v>0</v>
      </c>
      <c r="L37" s="93">
        <f t="shared" si="5"/>
        <v>0</v>
      </c>
      <c r="M37" s="63" t="s">
        <v>87</v>
      </c>
    </row>
    <row r="38" spans="1:13" x14ac:dyDescent="0.3">
      <c r="I38" s="98">
        <f>IF(I37&gt;500,0,C21)</f>
        <v>0</v>
      </c>
      <c r="J38" s="99">
        <f>IF(J37&gt;500,0,C22)</f>
        <v>0</v>
      </c>
      <c r="K38" s="99">
        <f>IF(K37&gt;500,0,C23)</f>
        <v>0</v>
      </c>
      <c r="L38" s="99">
        <f>IF(L37&gt;500,0,C24)</f>
        <v>0</v>
      </c>
      <c r="M38" s="63" t="s">
        <v>86</v>
      </c>
    </row>
  </sheetData>
  <sheetProtection password="C9AB" sheet="1" objects="1" scenarios="1" selectLockedCells="1"/>
  <mergeCells count="13">
    <mergeCell ref="B8:C8"/>
    <mergeCell ref="A1:F1"/>
    <mergeCell ref="B3:C3"/>
    <mergeCell ref="B4:C4"/>
    <mergeCell ref="B5:C5"/>
    <mergeCell ref="B7:C7"/>
    <mergeCell ref="A36:B36"/>
    <mergeCell ref="B12:C12"/>
    <mergeCell ref="B13:C13"/>
    <mergeCell ref="A28:B28"/>
    <mergeCell ref="A33:B33"/>
    <mergeCell ref="A34:B34"/>
    <mergeCell ref="A35:B35"/>
  </mergeCells>
  <conditionalFormatting sqref="C14">
    <cfRule type="expression" dxfId="95" priority="22">
      <formula>$J$11</formula>
    </cfRule>
  </conditionalFormatting>
  <conditionalFormatting sqref="B16:C16">
    <cfRule type="expression" dxfId="94" priority="21">
      <formula>$J$11</formula>
    </cfRule>
  </conditionalFormatting>
  <conditionalFormatting sqref="B17:C17">
    <cfRule type="expression" dxfId="93" priority="20">
      <formula>$J$11</formula>
    </cfRule>
  </conditionalFormatting>
  <conditionalFormatting sqref="B21:B24">
    <cfRule type="expression" dxfId="92" priority="19">
      <formula>$J$11</formula>
    </cfRule>
  </conditionalFormatting>
  <conditionalFormatting sqref="B25">
    <cfRule type="expression" dxfId="91" priority="18">
      <formula>$J$11</formula>
    </cfRule>
  </conditionalFormatting>
  <conditionalFormatting sqref="C21:C25">
    <cfRule type="expression" dxfId="90" priority="17">
      <formula>$J$11</formula>
    </cfRule>
  </conditionalFormatting>
  <conditionalFormatting sqref="B12:C12">
    <cfRule type="expression" dxfId="89" priority="24">
      <formula>$J$11</formula>
    </cfRule>
  </conditionalFormatting>
  <conditionalFormatting sqref="B13:C13">
    <cfRule type="expression" dxfId="88" priority="23">
      <formula>$J$11</formula>
    </cfRule>
  </conditionalFormatting>
  <conditionalFormatting sqref="A22:A24">
    <cfRule type="expression" dxfId="87" priority="16">
      <formula>$M$19</formula>
    </cfRule>
  </conditionalFormatting>
  <conditionalFormatting sqref="F6">
    <cfRule type="expression" dxfId="86" priority="7">
      <formula>$J$11</formula>
    </cfRule>
  </conditionalFormatting>
  <conditionalFormatting sqref="F9">
    <cfRule type="expression" dxfId="85" priority="5">
      <formula>$J$11</formula>
    </cfRule>
  </conditionalFormatting>
  <conditionalFormatting sqref="F12">
    <cfRule type="expression" dxfId="84" priority="3">
      <formula>$J$11</formula>
    </cfRule>
  </conditionalFormatting>
  <conditionalFormatting sqref="A12:C36">
    <cfRule type="expression" dxfId="83" priority="2">
      <formula>$J$11</formula>
    </cfRule>
  </conditionalFormatting>
  <conditionalFormatting sqref="D3:F37">
    <cfRule type="expression" dxfId="82" priority="1">
      <formula>$J$11</formula>
    </cfRule>
  </conditionalFormatting>
  <pageMargins left="0.7" right="0.7" top="0.75" bottom="0.75" header="0.3" footer="0.3"/>
  <pageSetup scale="87" orientation="landscape" r:id="rId1"/>
  <extLst>
    <ext xmlns:x14="http://schemas.microsoft.com/office/spreadsheetml/2009/9/main" uri="{78C0D931-6437-407d-A8EE-F0AAD7539E65}">
      <x14:conditionalFormattings>
        <x14:conditionalFormatting xmlns:xm="http://schemas.microsoft.com/office/excel/2006/main">
          <x14:cfRule type="expression" priority="15" id="{247E61C7-C1E4-41C6-80CC-37BDCFFC4556}">
            <xm:f>'MR5 Summary'!$I$21</xm:f>
            <x14:dxf>
              <font>
                <color theme="0"/>
              </font>
              <fill>
                <patternFill>
                  <fgColor theme="0"/>
                  <bgColor theme="0"/>
                </patternFill>
              </fill>
            </x14:dxf>
          </x14:cfRule>
          <xm:sqref>D5:F5 D7:F7 D6:E6</xm:sqref>
        </x14:conditionalFormatting>
        <x14:conditionalFormatting xmlns:xm="http://schemas.microsoft.com/office/excel/2006/main">
          <x14:cfRule type="expression" priority="14" id="{4EF0C6A2-C7FE-4C03-AC37-3FB892A1C2F4}">
            <xm:f>'MR5 Summary'!$I$36</xm:f>
            <x14:dxf>
              <font>
                <color theme="0"/>
              </font>
              <fill>
                <patternFill>
                  <fgColor theme="0"/>
                  <bgColor theme="0"/>
                </patternFill>
              </fill>
            </x14:dxf>
          </x14:cfRule>
          <xm:sqref>D8:F8 D10:F10 D9:E9</xm:sqref>
        </x14:conditionalFormatting>
        <x14:conditionalFormatting xmlns:xm="http://schemas.microsoft.com/office/excel/2006/main">
          <x14:cfRule type="expression" priority="13" id="{06B9BF75-ADED-4FB6-8A9E-02838E61C94C}">
            <xm:f>'MR5 Summary'!$I$51</xm:f>
            <x14:dxf>
              <font>
                <color theme="0"/>
              </font>
              <fill>
                <patternFill>
                  <fgColor theme="0"/>
                  <bgColor theme="0"/>
                </patternFill>
              </fill>
            </x14:dxf>
          </x14:cfRule>
          <xm:sqref>D11:F11 D13:F13 D12:E12</xm:sqref>
        </x14:conditionalFormatting>
        <x14:conditionalFormatting xmlns:xm="http://schemas.microsoft.com/office/excel/2006/main">
          <x14:cfRule type="expression" priority="12" id="{6FE6EF8F-E208-47A5-A7E3-2DB3C478BE4A}">
            <xm:f>'MR5 Summary'!$I$21</xm:f>
            <x14:dxf>
              <font>
                <color theme="0"/>
              </font>
              <fill>
                <patternFill>
                  <fgColor theme="0"/>
                  <bgColor theme="0"/>
                </patternFill>
              </fill>
            </x14:dxf>
          </x14:cfRule>
          <xm:sqref>F20:F25</xm:sqref>
        </x14:conditionalFormatting>
        <x14:conditionalFormatting xmlns:xm="http://schemas.microsoft.com/office/excel/2006/main">
          <x14:cfRule type="expression" priority="11" id="{C0829BF8-4E0B-44D2-8A35-68FEC03C14C4}">
            <xm:f>'MR5 Summary'!$I$36</xm:f>
            <x14:dxf>
              <fill>
                <patternFill>
                  <bgColor theme="1"/>
                </patternFill>
              </fill>
            </x14:dxf>
          </x14:cfRule>
          <xm:sqref>B14</xm:sqref>
        </x14:conditionalFormatting>
        <x14:conditionalFormatting xmlns:xm="http://schemas.microsoft.com/office/excel/2006/main">
          <x14:cfRule type="expression" priority="10" id="{89479C3F-AE47-42B3-87E5-EF683AB74BCE}">
            <xm:f>'MR5 Summary'!$I$36</xm:f>
            <x14:dxf>
              <font>
                <color theme="0"/>
              </font>
              <fill>
                <patternFill>
                  <fgColor theme="0"/>
                  <bgColor theme="0"/>
                </patternFill>
              </fill>
            </x14:dxf>
          </x14:cfRule>
          <xm:sqref>D20:E25</xm:sqref>
        </x14:conditionalFormatting>
        <x14:conditionalFormatting xmlns:xm="http://schemas.microsoft.com/office/excel/2006/main">
          <x14:cfRule type="expression" priority="9" id="{009CBDDC-94DB-4D7D-870B-41DC2303DE64}">
            <xm:f>'MR5 Summary'!$I$51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A27:F36</xm:sqref>
        </x14:conditionalFormatting>
        <x14:conditionalFormatting xmlns:xm="http://schemas.microsoft.com/office/excel/2006/main">
          <x14:cfRule type="expression" priority="8" id="{AD71C988-75B4-43C1-A4C5-E09FD08696CE}">
            <xm:f>'MR5 Summary'!$I$21</xm:f>
            <x14:dxf>
              <font>
                <color theme="0"/>
              </font>
              <fill>
                <patternFill>
                  <fgColor theme="0"/>
                  <bgColor theme="0"/>
                </patternFill>
              </fill>
            </x14:dxf>
          </x14:cfRule>
          <xm:sqref>F6</xm:sqref>
        </x14:conditionalFormatting>
        <x14:conditionalFormatting xmlns:xm="http://schemas.microsoft.com/office/excel/2006/main">
          <x14:cfRule type="expression" priority="6" id="{63E818F5-51E9-4C0C-AC1E-7C7F22CDFC1E}">
            <xm:f>'MR5 Summary'!$I$36</xm:f>
            <x14:dxf>
              <font>
                <color theme="0"/>
              </font>
              <fill>
                <patternFill>
                  <fgColor theme="0"/>
                  <bgColor theme="0"/>
                </patternFill>
              </fill>
            </x14:dxf>
          </x14:cfRule>
          <xm:sqref>F9</xm:sqref>
        </x14:conditionalFormatting>
        <x14:conditionalFormatting xmlns:xm="http://schemas.microsoft.com/office/excel/2006/main">
          <x14:cfRule type="expression" priority="4" id="{595B9C3A-3DCA-4CD0-8618-FE2819D93890}">
            <xm:f>'MR5 Summary'!$I$51</xm:f>
            <x14:dxf>
              <font>
                <color theme="0"/>
              </font>
              <fill>
                <patternFill>
                  <fgColor theme="0"/>
                  <bgColor theme="0"/>
                </patternFill>
              </fill>
            </x14:dxf>
          </x14:cfRule>
          <xm:sqref>F12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MR5 Summary</vt:lpstr>
      <vt:lpstr>EAF 1</vt:lpstr>
      <vt:lpstr>EAF 2</vt:lpstr>
      <vt:lpstr>EAF 3</vt:lpstr>
      <vt:lpstr>EAF 4</vt:lpstr>
      <vt:lpstr>EAF 5</vt:lpstr>
      <vt:lpstr>BOF 1</vt:lpstr>
      <vt:lpstr>BOF 2</vt:lpstr>
      <vt:lpstr>BOF 3</vt:lpstr>
      <vt:lpstr>BOF 4</vt:lpstr>
      <vt:lpstr>BOF 5</vt:lpstr>
      <vt:lpstr>Cell Lables</vt:lpstr>
      <vt:lpstr>'BOF 1'!Print_Area</vt:lpstr>
      <vt:lpstr>'BOF 2'!Print_Area</vt:lpstr>
      <vt:lpstr>'BOF 3'!Print_Area</vt:lpstr>
      <vt:lpstr>'BOF 4'!Print_Area</vt:lpstr>
      <vt:lpstr>'BOF 5'!Print_Area</vt:lpstr>
      <vt:lpstr>'Cell Lables'!Print_Area</vt:lpstr>
      <vt:lpstr>'EAF 1'!Print_Area</vt:lpstr>
      <vt:lpstr>'EAF 2'!Print_Area</vt:lpstr>
      <vt:lpstr>'EAF 3'!Print_Area</vt:lpstr>
      <vt:lpstr>'EAF 4'!Print_Area</vt:lpstr>
      <vt:lpstr>'EAF 5'!Print_Area</vt:lpstr>
      <vt:lpstr>Instructions!Print_Area</vt:lpstr>
      <vt:lpstr>'MR5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John</dc:creator>
  <cp:lastModifiedBy>Cross, John</cp:lastModifiedBy>
  <cp:lastPrinted>2013-01-31T00:23:37Z</cp:lastPrinted>
  <dcterms:created xsi:type="dcterms:W3CDTF">2013-01-29T01:28:27Z</dcterms:created>
  <dcterms:modified xsi:type="dcterms:W3CDTF">2013-02-01T16:40:23Z</dcterms:modified>
</cp:coreProperties>
</file>