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9210" activeTab="0"/>
  </bookViews>
  <sheets>
    <sheet name="Converter" sheetId="1" r:id="rId1"/>
    <sheet name="Data" sheetId="2" r:id="rId2"/>
  </sheets>
  <definedNames>
    <definedName name="_Order1">255</definedName>
    <definedName name="_Order2">255</definedName>
    <definedName name="StringAddress">INDIRECT('Data'!$F$179)</definedName>
    <definedName name="ValueAddress">INDIRECT('Data'!$F$180)</definedName>
  </definedNames>
  <calcPr fullCalcOnLoad="1"/>
</workbook>
</file>

<file path=xl/sharedStrings.xml><?xml version="1.0" encoding="utf-8"?>
<sst xmlns="http://schemas.openxmlformats.org/spreadsheetml/2006/main" count="536" uniqueCount="203">
  <si>
    <t>Category</t>
  </si>
  <si>
    <t>Distance</t>
  </si>
  <si>
    <t>Power</t>
  </si>
  <si>
    <t>Dynamic Viscosity</t>
  </si>
  <si>
    <t>Heat Flux</t>
  </si>
  <si>
    <t>Volume</t>
  </si>
  <si>
    <t>Energy</t>
  </si>
  <si>
    <t>Kinematic Viscosity</t>
  </si>
  <si>
    <t>Specific Energy</t>
  </si>
  <si>
    <t>Molar Flowrate</t>
  </si>
  <si>
    <t>Mass</t>
  </si>
  <si>
    <t>Mass Flowrate</t>
  </si>
  <si>
    <t>Specific Heat</t>
  </si>
  <si>
    <t>Volumetric Flowrate</t>
  </si>
  <si>
    <t>Density</t>
  </si>
  <si>
    <t>Heat Transfer Coefficient</t>
  </si>
  <si>
    <t>Pressure</t>
  </si>
  <si>
    <t>Area</t>
  </si>
  <si>
    <t>Thermal Conductivity</t>
  </si>
  <si>
    <t>UNIT CONVERSION TABLES</t>
  </si>
  <si>
    <t>mile</t>
  </si>
  <si>
    <t>hp</t>
  </si>
  <si>
    <t>centipoise</t>
  </si>
  <si>
    <t>Btu/hr.ft²</t>
  </si>
  <si>
    <t>yard</t>
  </si>
  <si>
    <t>hp (metric)</t>
  </si>
  <si>
    <t>poise</t>
  </si>
  <si>
    <t>cal/sec.cm²</t>
  </si>
  <si>
    <t>ft</t>
  </si>
  <si>
    <t>ton (refrig.)</t>
  </si>
  <si>
    <t>Pa . sec</t>
  </si>
  <si>
    <t>watt/cm²</t>
  </si>
  <si>
    <t>in</t>
  </si>
  <si>
    <t>Btu/min</t>
  </si>
  <si>
    <t>lb/ft.hr</t>
  </si>
  <si>
    <t>kcal/hr.m²</t>
  </si>
  <si>
    <t>km</t>
  </si>
  <si>
    <t>Btu/hr</t>
  </si>
  <si>
    <t>lb/ft.sec</t>
  </si>
  <si>
    <t>watt/m²</t>
  </si>
  <si>
    <t xml:space="preserve">m </t>
  </si>
  <si>
    <t>kW</t>
  </si>
  <si>
    <t>index1 (base)</t>
  </si>
  <si>
    <t>=</t>
  </si>
  <si>
    <t>cm</t>
  </si>
  <si>
    <t>Cal/sec</t>
  </si>
  <si>
    <t>index2 (target)</t>
  </si>
  <si>
    <t>mm</t>
  </si>
  <si>
    <t>Cal/min</t>
  </si>
  <si>
    <t>gr/cm.sec</t>
  </si>
  <si>
    <t>Base Unit</t>
  </si>
  <si>
    <t>micron</t>
  </si>
  <si>
    <t>Watt</t>
  </si>
  <si>
    <t>kg/m.hr</t>
  </si>
  <si>
    <t>Target Unit</t>
  </si>
  <si>
    <t>Joule/sec</t>
  </si>
  <si>
    <t>Base Value</t>
  </si>
  <si>
    <t>Conversion Factor</t>
  </si>
  <si>
    <t>Result</t>
  </si>
  <si>
    <t>yard³</t>
  </si>
  <si>
    <t>hp.hr</t>
  </si>
  <si>
    <t>centistoke</t>
  </si>
  <si>
    <t>Btu/lb</t>
  </si>
  <si>
    <t>bbl</t>
  </si>
  <si>
    <t>Btu</t>
  </si>
  <si>
    <t>stoke</t>
  </si>
  <si>
    <t>cal/gr</t>
  </si>
  <si>
    <t>ft³</t>
  </si>
  <si>
    <t>joule/gr</t>
  </si>
  <si>
    <t>gal (Imperial)</t>
  </si>
  <si>
    <t>kW.hr</t>
  </si>
  <si>
    <t>cal/kg</t>
  </si>
  <si>
    <t>gal (US)</t>
  </si>
  <si>
    <t>Cal</t>
  </si>
  <si>
    <t>joule/kg</t>
  </si>
  <si>
    <t>fl. oz</t>
  </si>
  <si>
    <t>kCal</t>
  </si>
  <si>
    <t>in³</t>
  </si>
  <si>
    <t>joule</t>
  </si>
  <si>
    <t>m³</t>
  </si>
  <si>
    <t>W.sec</t>
  </si>
  <si>
    <t>liter</t>
  </si>
  <si>
    <t>cm³</t>
  </si>
  <si>
    <t>lit.atm</t>
  </si>
  <si>
    <t>ml</t>
  </si>
  <si>
    <t>Long Ton</t>
  </si>
  <si>
    <t>lb/sec</t>
  </si>
  <si>
    <t>Btu/lb.F</t>
  </si>
  <si>
    <t>MMscf/hr</t>
  </si>
  <si>
    <t>Short Ton</t>
  </si>
  <si>
    <t>lb/min</t>
  </si>
  <si>
    <t>cal/gr.C</t>
  </si>
  <si>
    <t>MMscf/day</t>
  </si>
  <si>
    <t>Metric Ton</t>
  </si>
  <si>
    <t>lb/hr</t>
  </si>
  <si>
    <t>joule/gr.C</t>
  </si>
  <si>
    <t>Mscf/hr</t>
  </si>
  <si>
    <t>lb</t>
  </si>
  <si>
    <t>lb/day</t>
  </si>
  <si>
    <t>cal/kg.C</t>
  </si>
  <si>
    <t>Mscf/day</t>
  </si>
  <si>
    <t>oz</t>
  </si>
  <si>
    <t>kg/sec</t>
  </si>
  <si>
    <t>joule/kg.C</t>
  </si>
  <si>
    <t>lb-mol/hr</t>
  </si>
  <si>
    <t>kg</t>
  </si>
  <si>
    <t>kg/min</t>
  </si>
  <si>
    <t>lb-mol/day</t>
  </si>
  <si>
    <t>gr</t>
  </si>
  <si>
    <t>kg/hr</t>
  </si>
  <si>
    <t>g-mol/hr</t>
  </si>
  <si>
    <t>mg</t>
  </si>
  <si>
    <t>kg/day</t>
  </si>
  <si>
    <t>g-mol/day</t>
  </si>
  <si>
    <t>grain</t>
  </si>
  <si>
    <t>L ton/day</t>
  </si>
  <si>
    <t>carat</t>
  </si>
  <si>
    <t>S ton/day</t>
  </si>
  <si>
    <t>slug</t>
  </si>
  <si>
    <t>M ton/day</t>
  </si>
  <si>
    <t>gr/cm³</t>
  </si>
  <si>
    <t>gr/ml</t>
  </si>
  <si>
    <t>gr/lit</t>
  </si>
  <si>
    <t>bbl/hr</t>
  </si>
  <si>
    <t>gr/gal</t>
  </si>
  <si>
    <t>bbl/day</t>
  </si>
  <si>
    <t>kg/m³</t>
  </si>
  <si>
    <t>gal/min</t>
  </si>
  <si>
    <t>lb/in³</t>
  </si>
  <si>
    <t>gal/day</t>
  </si>
  <si>
    <t>lb/ft³</t>
  </si>
  <si>
    <t>lb/gal</t>
  </si>
  <si>
    <t>lb/bbl</t>
  </si>
  <si>
    <t>oz/in³</t>
  </si>
  <si>
    <t>lit/sec</t>
  </si>
  <si>
    <t>oz/gal</t>
  </si>
  <si>
    <t>lit/min</t>
  </si>
  <si>
    <t>SG (liquid)</t>
  </si>
  <si>
    <t>lit/hr</t>
  </si>
  <si>
    <t>lit/day</t>
  </si>
  <si>
    <t>psi</t>
  </si>
  <si>
    <t>ft²</t>
  </si>
  <si>
    <t>Btu/hr.ft.F</t>
  </si>
  <si>
    <t>in Hg</t>
  </si>
  <si>
    <t>in²</t>
  </si>
  <si>
    <t>cal/sec.cm.C</t>
  </si>
  <si>
    <t>mm Hg</t>
  </si>
  <si>
    <t>yard²</t>
  </si>
  <si>
    <t>watt/cm.C</t>
  </si>
  <si>
    <t>mile²</t>
  </si>
  <si>
    <t>kcal/hr.m.C</t>
  </si>
  <si>
    <t>mm²</t>
  </si>
  <si>
    <t>watt/m.C</t>
  </si>
  <si>
    <t>torr</t>
  </si>
  <si>
    <t>cm²</t>
  </si>
  <si>
    <t>atm</t>
  </si>
  <si>
    <t>m²</t>
  </si>
  <si>
    <t>bar</t>
  </si>
  <si>
    <t>km²</t>
  </si>
  <si>
    <t>mbar</t>
  </si>
  <si>
    <t>hectare</t>
  </si>
  <si>
    <t>kg/cm²</t>
  </si>
  <si>
    <t>are</t>
  </si>
  <si>
    <t>kPa</t>
  </si>
  <si>
    <t>acre</t>
  </si>
  <si>
    <t>Pa</t>
  </si>
  <si>
    <t>String</t>
  </si>
  <si>
    <t>String Add</t>
  </si>
  <si>
    <t>Value</t>
  </si>
  <si>
    <t>Value Address</t>
  </si>
  <si>
    <t>Address Table:</t>
  </si>
  <si>
    <t>Row</t>
  </si>
  <si>
    <t>Col</t>
  </si>
  <si>
    <t>1)</t>
  </si>
  <si>
    <t>2)</t>
  </si>
  <si>
    <t>Summary of Addresses:</t>
  </si>
  <si>
    <t>Selection Index</t>
  </si>
  <si>
    <t>Address-1</t>
  </si>
  <si>
    <t>Address-2</t>
  </si>
  <si>
    <r>
      <t>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. sec/ft²</t>
    </r>
  </si>
  <si>
    <r>
      <t>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.sec/in²</t>
    </r>
  </si>
  <si>
    <r>
      <t>ft.lb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/sec</t>
    </r>
  </si>
  <si>
    <r>
      <t>ft.lb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/min</t>
    </r>
  </si>
  <si>
    <r>
      <t>ft.lb</t>
    </r>
    <r>
      <rPr>
        <vertAlign val="subscript"/>
        <sz val="8"/>
        <rFont val="Arial"/>
        <family val="2"/>
      </rPr>
      <t>f</t>
    </r>
  </si>
  <si>
    <r>
      <t>ft²</t>
    </r>
    <r>
      <rPr>
        <sz val="8"/>
        <rFont val="Arial"/>
        <family val="2"/>
      </rPr>
      <t>/sec</t>
    </r>
  </si>
  <si>
    <r>
      <t>ft²</t>
    </r>
    <r>
      <rPr>
        <sz val="8"/>
        <rFont val="Arial"/>
        <family val="2"/>
      </rPr>
      <t>/hr</t>
    </r>
  </si>
  <si>
    <r>
      <t>m²</t>
    </r>
    <r>
      <rPr>
        <sz val="8"/>
        <rFont val="Arial"/>
        <family val="2"/>
      </rPr>
      <t>/sec</t>
    </r>
  </si>
  <si>
    <r>
      <t>m²</t>
    </r>
    <r>
      <rPr>
        <sz val="8"/>
        <rFont val="Arial"/>
        <family val="2"/>
      </rPr>
      <t>/hr</t>
    </r>
  </si>
  <si>
    <r>
      <t>cm²</t>
    </r>
    <r>
      <rPr>
        <sz val="8"/>
        <rFont val="Arial"/>
        <family val="2"/>
      </rPr>
      <t>/sec</t>
    </r>
  </si>
  <si>
    <r>
      <t>ft³.</t>
    </r>
    <r>
      <rPr>
        <sz val="8"/>
        <rFont val="Arial"/>
        <family val="2"/>
      </rPr>
      <t xml:space="preserve"> 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/ in²</t>
    </r>
  </si>
  <si>
    <r>
      <t>ft³</t>
    </r>
    <r>
      <rPr>
        <sz val="8"/>
        <rFont val="Courier New"/>
        <family val="3"/>
      </rPr>
      <t>/sec</t>
    </r>
  </si>
  <si>
    <r>
      <t>Btu/hr.ft²</t>
    </r>
    <r>
      <rPr>
        <sz val="8"/>
        <rFont val="Arial"/>
        <family val="2"/>
      </rPr>
      <t xml:space="preserve"> . F</t>
    </r>
  </si>
  <si>
    <r>
      <t>ft³</t>
    </r>
    <r>
      <rPr>
        <sz val="8"/>
        <rFont val="Courier New"/>
        <family val="3"/>
      </rPr>
      <t>/min</t>
    </r>
  </si>
  <si>
    <r>
      <t>cal/sec.cm²</t>
    </r>
    <r>
      <rPr>
        <sz val="8"/>
        <rFont val="Arial"/>
        <family val="2"/>
      </rPr>
      <t xml:space="preserve"> . C</t>
    </r>
  </si>
  <si>
    <r>
      <t>ft³</t>
    </r>
    <r>
      <rPr>
        <sz val="8"/>
        <rFont val="Courier New"/>
        <family val="3"/>
      </rPr>
      <t>/hr</t>
    </r>
  </si>
  <si>
    <r>
      <t>watt/cm²</t>
    </r>
    <r>
      <rPr>
        <sz val="8"/>
        <rFont val="Arial"/>
        <family val="2"/>
      </rPr>
      <t>.C</t>
    </r>
  </si>
  <si>
    <r>
      <t>kcal/hr.m²</t>
    </r>
    <r>
      <rPr>
        <sz val="8"/>
        <rFont val="Arial"/>
        <family val="2"/>
      </rPr>
      <t xml:space="preserve"> . C</t>
    </r>
  </si>
  <si>
    <r>
      <t>watt/m²</t>
    </r>
    <r>
      <rPr>
        <sz val="8"/>
        <rFont val="Arial"/>
        <family val="2"/>
      </rPr>
      <t>.C</t>
    </r>
  </si>
  <si>
    <r>
      <t>m³</t>
    </r>
    <r>
      <rPr>
        <sz val="8"/>
        <rFont val="Courier New"/>
        <family val="3"/>
      </rPr>
      <t>/sec</t>
    </r>
  </si>
  <si>
    <r>
      <t>m³</t>
    </r>
    <r>
      <rPr>
        <sz val="8"/>
        <rFont val="Courier New"/>
        <family val="3"/>
      </rPr>
      <t>/min</t>
    </r>
  </si>
  <si>
    <r>
      <t>m³</t>
    </r>
    <r>
      <rPr>
        <sz val="8"/>
        <rFont val="Courier New"/>
        <family val="3"/>
      </rPr>
      <t>/hr</t>
    </r>
  </si>
  <si>
    <r>
      <t>ft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</si>
  <si>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in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</si>
</sst>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#,##0.000000"/>
    <numFmt numFmtId="179" formatCode="#,##0.0000000"/>
    <numFmt numFmtId="180" formatCode="0.E+00"/>
    <numFmt numFmtId="181" formatCode="#,##0.000"/>
    <numFmt numFmtId="182" formatCode="#,##0.0000"/>
    <numFmt numFmtId="183" formatCode="#,##0.00000"/>
    <numFmt numFmtId="184" formatCode="mmmm\ d\,\ yyyy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#,##0.0_);\(#,##0.0\)"/>
    <numFmt numFmtId="189" formatCode="#,##0.000_);\(#,##0.000\)"/>
    <numFmt numFmtId="190" formatCode="dd\-mmm\-yy_)"/>
    <numFmt numFmtId="191" formatCode="0E+00_)"/>
    <numFmt numFmtId="192" formatCode="0.00000000"/>
    <numFmt numFmtId="193" formatCode="0.0000000"/>
    <numFmt numFmtId="194" formatCode="0.0000000000"/>
    <numFmt numFmtId="195" formatCode="0.00000000000"/>
    <numFmt numFmtId="196" formatCode="0.000000000"/>
    <numFmt numFmtId="197" formatCode="0.0E+00"/>
    <numFmt numFmtId="198" formatCode="0.000E+00"/>
    <numFmt numFmtId="199" formatCode="0.0E+##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8"/>
      <color indexed="9"/>
      <name val="Arial"/>
      <family val="0"/>
    </font>
    <font>
      <sz val="9"/>
      <name val="Courier New"/>
      <family val="3"/>
    </font>
    <font>
      <b/>
      <u val="single"/>
      <sz val="26"/>
      <name val="Courier New"/>
      <family val="3"/>
    </font>
    <font>
      <b/>
      <sz val="9"/>
      <color indexed="10"/>
      <name val="Courier New"/>
      <family val="3"/>
    </font>
    <font>
      <vertAlign val="subscript"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9"/>
      <color indexed="12"/>
      <name val="Courier New"/>
      <family val="3"/>
    </font>
    <font>
      <b/>
      <sz val="10"/>
      <color indexed="10"/>
      <name val="Courier New"/>
      <family val="3"/>
    </font>
    <font>
      <sz val="9"/>
      <color indexed="12"/>
      <name val="Courier New"/>
      <family val="3"/>
    </font>
    <font>
      <b/>
      <sz val="10"/>
      <name val="Courier New"/>
      <family val="3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8" fillId="2" borderId="2" xfId="0" applyNumberFormat="1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Alignment="1">
      <alignment/>
    </xf>
    <xf numFmtId="0" fontId="0" fillId="0" borderId="2" xfId="0" applyBorder="1" applyAlignment="1">
      <alignment/>
    </xf>
    <xf numFmtId="0" fontId="10" fillId="4" borderId="0" xfId="20" applyFont="1" applyFill="1" applyBorder="1" applyAlignment="1" applyProtection="1">
      <alignment/>
      <protection hidden="1"/>
    </xf>
    <xf numFmtId="0" fontId="10" fillId="0" borderId="0" xfId="20" applyFont="1" applyAlignment="1">
      <alignment/>
    </xf>
    <xf numFmtId="0" fontId="0" fillId="4" borderId="0" xfId="0" applyFill="1" applyAlignment="1" applyProtection="1">
      <alignment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2" borderId="8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/>
      <protection hidden="1"/>
    </xf>
    <xf numFmtId="0" fontId="13" fillId="2" borderId="9" xfId="0" applyFont="1" applyFill="1" applyBorder="1" applyAlignment="1" applyProtection="1">
      <alignment/>
      <protection hidden="1"/>
    </xf>
    <xf numFmtId="198" fontId="13" fillId="2" borderId="9" xfId="0" applyNumberFormat="1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11" xfId="0" applyFont="1" applyFill="1" applyBorder="1" applyAlignment="1" applyProtection="1">
      <alignment/>
      <protection hidden="1"/>
    </xf>
    <xf numFmtId="198" fontId="13" fillId="2" borderId="1" xfId="0" applyNumberFormat="1" applyFont="1" applyFill="1" applyBorder="1" applyAlignment="1" applyProtection="1">
      <alignment/>
      <protection hidden="1"/>
    </xf>
    <xf numFmtId="172" fontId="13" fillId="2" borderId="1" xfId="0" applyNumberFormat="1" applyFont="1" applyFill="1" applyBorder="1" applyAlignment="1" applyProtection="1">
      <alignment/>
      <protection hidden="1"/>
    </xf>
    <xf numFmtId="198" fontId="13" fillId="0" borderId="0" xfId="0" applyNumberFormat="1" applyFont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98" fontId="13" fillId="2" borderId="1" xfId="0" applyNumberFormat="1" applyFont="1" applyFill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2" borderId="1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2" borderId="10" xfId="0" applyNumberFormat="1" applyFont="1" applyFill="1" applyBorder="1" applyAlignment="1">
      <alignment horizontal="left"/>
    </xf>
    <xf numFmtId="0" fontId="13" fillId="2" borderId="17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0" fontId="13" fillId="2" borderId="18" xfId="0" applyNumberFormat="1" applyFont="1" applyFill="1" applyBorder="1" applyAlignment="1">
      <alignment horizontal="center"/>
    </xf>
    <xf numFmtId="0" fontId="13" fillId="2" borderId="12" xfId="0" applyNumberFormat="1" applyFont="1" applyFill="1" applyBorder="1" applyAlignment="1">
      <alignment horizontal="left"/>
    </xf>
    <xf numFmtId="0" fontId="13" fillId="2" borderId="19" xfId="0" applyNumberFormat="1" applyFont="1" applyFill="1" applyBorder="1" applyAlignment="1">
      <alignment horizontal="center"/>
    </xf>
    <xf numFmtId="0" fontId="13" fillId="2" borderId="12" xfId="0" applyNumberFormat="1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/>
    </xf>
    <xf numFmtId="0" fontId="13" fillId="5" borderId="11" xfId="0" applyNumberFormat="1" applyFont="1" applyFill="1" applyBorder="1" applyAlignment="1">
      <alignment horizontal="left"/>
    </xf>
    <xf numFmtId="0" fontId="13" fillId="5" borderId="21" xfId="0" applyNumberFormat="1" applyFont="1" applyFill="1" applyBorder="1" applyAlignment="1">
      <alignment horizontal="center"/>
    </xf>
    <xf numFmtId="0" fontId="13" fillId="5" borderId="11" xfId="0" applyNumberFormat="1" applyFont="1" applyFill="1" applyBorder="1" applyAlignment="1">
      <alignment horizontal="center"/>
    </xf>
    <xf numFmtId="0" fontId="13" fillId="5" borderId="22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13" fillId="5" borderId="11" xfId="0" applyNumberFormat="1" applyFont="1" applyFill="1" applyBorder="1" applyAlignment="1">
      <alignment horizontal="center"/>
    </xf>
    <xf numFmtId="1" fontId="13" fillId="5" borderId="22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13" fillId="5" borderId="10" xfId="0" applyNumberFormat="1" applyFont="1" applyFill="1" applyBorder="1" applyAlignment="1">
      <alignment horizontal="left"/>
    </xf>
    <xf numFmtId="0" fontId="13" fillId="5" borderId="17" xfId="0" applyNumberFormat="1" applyFont="1" applyFill="1" applyBorder="1" applyAlignment="1">
      <alignment horizontal="center"/>
    </xf>
    <xf numFmtId="0" fontId="13" fillId="5" borderId="10" xfId="0" applyNumberFormat="1" applyFont="1" applyFill="1" applyBorder="1" applyAlignment="1">
      <alignment horizontal="center"/>
    </xf>
    <xf numFmtId="0" fontId="13" fillId="5" borderId="18" xfId="0" applyNumberFormat="1" applyFont="1" applyFill="1" applyBorder="1" applyAlignment="1">
      <alignment horizontal="center"/>
    </xf>
    <xf numFmtId="0" fontId="13" fillId="5" borderId="12" xfId="0" applyNumberFormat="1" applyFont="1" applyFill="1" applyBorder="1" applyAlignment="1">
      <alignment horizontal="left"/>
    </xf>
    <xf numFmtId="0" fontId="13" fillId="5" borderId="19" xfId="0" applyNumberFormat="1" applyFont="1" applyFill="1" applyBorder="1" applyAlignment="1">
      <alignment horizontal="center"/>
    </xf>
    <xf numFmtId="0" fontId="13" fillId="5" borderId="12" xfId="0" applyNumberFormat="1" applyFont="1" applyFill="1" applyBorder="1" applyAlignment="1">
      <alignment horizontal="center"/>
    </xf>
    <xf numFmtId="1" fontId="13" fillId="5" borderId="12" xfId="0" applyNumberFormat="1" applyFont="1" applyFill="1" applyBorder="1" applyAlignment="1">
      <alignment horizontal="center"/>
    </xf>
    <xf numFmtId="1" fontId="13" fillId="5" borderId="20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left"/>
    </xf>
    <xf numFmtId="0" fontId="13" fillId="2" borderId="21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1" fontId="13" fillId="2" borderId="2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3" fillId="5" borderId="8" xfId="0" applyFont="1" applyFill="1" applyBorder="1" applyAlignment="1">
      <alignment/>
    </xf>
    <xf numFmtId="0" fontId="13" fillId="5" borderId="9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13" fillId="2" borderId="23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13" fillId="2" borderId="10" xfId="0" applyNumberFormat="1" applyFon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left" vertical="center"/>
    </xf>
    <xf numFmtId="0" fontId="13" fillId="2" borderId="17" xfId="0" applyNumberFormat="1" applyFont="1" applyFill="1" applyBorder="1" applyAlignment="1">
      <alignment horizontal="left" vertical="center"/>
    </xf>
    <xf numFmtId="0" fontId="13" fillId="2" borderId="12" xfId="0" applyNumberFormat="1" applyFont="1" applyFill="1" applyBorder="1" applyAlignment="1">
      <alignment horizontal="left" vertical="center"/>
    </xf>
    <xf numFmtId="0" fontId="13" fillId="2" borderId="19" xfId="0" applyNumberFormat="1" applyFont="1" applyFill="1" applyBorder="1" applyAlignment="1">
      <alignment horizontal="left" vertical="center"/>
    </xf>
    <xf numFmtId="0" fontId="13" fillId="5" borderId="11" xfId="0" applyNumberFormat="1" applyFont="1" applyFill="1" applyBorder="1" applyAlignment="1">
      <alignment horizontal="left" vertical="center"/>
    </xf>
    <xf numFmtId="0" fontId="13" fillId="5" borderId="21" xfId="0" applyNumberFormat="1" applyFont="1" applyFill="1" applyBorder="1" applyAlignment="1">
      <alignment horizontal="left" vertical="center"/>
    </xf>
    <xf numFmtId="0" fontId="13" fillId="5" borderId="11" xfId="0" applyNumberFormat="1" applyFont="1" applyFill="1" applyBorder="1" applyAlignment="1">
      <alignment horizontal="center" vertical="center"/>
    </xf>
    <xf numFmtId="0" fontId="0" fillId="5" borderId="21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5" borderId="10" xfId="0" applyNumberFormat="1" applyFont="1" applyFill="1" applyBorder="1" applyAlignment="1">
      <alignment horizontal="left" vertical="center"/>
    </xf>
    <xf numFmtId="0" fontId="13" fillId="5" borderId="17" xfId="0" applyNumberFormat="1" applyFont="1" applyFill="1" applyBorder="1" applyAlignment="1">
      <alignment horizontal="left" vertical="center"/>
    </xf>
    <xf numFmtId="0" fontId="13" fillId="5" borderId="12" xfId="0" applyNumberFormat="1" applyFont="1" applyFill="1" applyBorder="1" applyAlignment="1">
      <alignment horizontal="left" vertical="center"/>
    </xf>
    <xf numFmtId="0" fontId="13" fillId="5" borderId="19" xfId="0" applyNumberFormat="1" applyFont="1" applyFill="1" applyBorder="1" applyAlignment="1">
      <alignment horizontal="left" vertical="center"/>
    </xf>
    <xf numFmtId="0" fontId="13" fillId="5" borderId="10" xfId="0" applyNumberFormat="1" applyFon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5" borderId="19" xfId="0" applyNumberForma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left" vertical="center"/>
    </xf>
    <xf numFmtId="0" fontId="13" fillId="2" borderId="21" xfId="0" applyNumberFormat="1" applyFont="1" applyFill="1" applyBorder="1" applyAlignment="1">
      <alignment horizontal="left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123825</xdr:rowOff>
    </xdr:from>
    <xdr:to>
      <xdr:col>12</xdr:col>
      <xdr:colOff>57150</xdr:colOff>
      <xdr:row>31</xdr:row>
      <xdr:rowOff>76200</xdr:rowOff>
    </xdr:to>
    <xdr:sp>
      <xdr:nvSpPr>
        <xdr:cNvPr id="1" name="AutoShape 38"/>
        <xdr:cNvSpPr>
          <a:spLocks/>
        </xdr:cNvSpPr>
      </xdr:nvSpPr>
      <xdr:spPr>
        <a:xfrm>
          <a:off x="276225" y="2076450"/>
          <a:ext cx="9039225" cy="3943350"/>
        </a:xfrm>
        <a:prstGeom prst="foldedCorner">
          <a:avLst>
            <a:gd name="adj" fmla="val 448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133350</xdr:rowOff>
    </xdr:from>
    <xdr:to>
      <xdr:col>3</xdr:col>
      <xdr:colOff>76200</xdr:colOff>
      <xdr:row>7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276225" y="295275"/>
          <a:ext cx="2228850" cy="1047750"/>
        </a:xfrm>
        <a:prstGeom prst="foldedCorner">
          <a:avLst>
            <a:gd name="adj" fmla="val 4436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N35"/>
  <sheetViews>
    <sheetView showGridLines="0" tabSelected="1" zoomScale="110" zoomScaleNormal="110" workbookViewId="0" topLeftCell="A1">
      <selection activeCell="N26" sqref="N26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2.7109375" style="0" customWidth="1"/>
    <col min="4" max="4" width="2.7109375" style="0" customWidth="1"/>
    <col min="5" max="5" width="18.7109375" style="0" customWidth="1"/>
    <col min="6" max="6" width="12.7109375" style="0" customWidth="1"/>
    <col min="7" max="7" width="2.7109375" style="0" customWidth="1"/>
    <col min="8" max="8" width="18.7109375" style="0" customWidth="1"/>
    <col min="9" max="9" width="12.7109375" style="0" customWidth="1"/>
    <col min="10" max="10" width="2.7109375" style="0" customWidth="1"/>
    <col min="11" max="11" width="18.7109375" style="0" customWidth="1"/>
    <col min="12" max="12" width="12.7109375" style="0" customWidth="1"/>
  </cols>
  <sheetData>
    <row r="2" ht="15.75" customHeight="1"/>
    <row r="3" ht="15.75" customHeight="1">
      <c r="B3" s="1" t="s">
        <v>0</v>
      </c>
    </row>
    <row r="4" ht="7.5" customHeight="1"/>
    <row r="5" spans="2:3" ht="15.75" customHeight="1">
      <c r="B5" s="97" t="str">
        <f>Data!C183</f>
        <v>Specific Energy</v>
      </c>
      <c r="C5" s="97"/>
    </row>
    <row r="6" spans="2:3" ht="15.75" customHeight="1">
      <c r="B6" s="2"/>
      <c r="C6" s="3">
        <v>10</v>
      </c>
    </row>
    <row r="7" spans="2:3" ht="15.75" customHeight="1">
      <c r="B7" s="2"/>
      <c r="C7" s="4">
        <f>Data!$F$190</f>
        <v>23.26</v>
      </c>
    </row>
    <row r="8" ht="15.75" customHeight="1"/>
    <row r="9" ht="15.75" customHeight="1"/>
    <row r="10" s="5" customFormat="1" ht="7.5" customHeight="1"/>
    <row r="11" s="96" customFormat="1" ht="15.75" customHeight="1"/>
    <row r="12" ht="15" customHeight="1"/>
    <row r="13" spans="2:12" ht="15.75" customHeight="1">
      <c r="B13" s="97" t="s">
        <v>1</v>
      </c>
      <c r="C13" s="97"/>
      <c r="E13" s="97" t="s">
        <v>2</v>
      </c>
      <c r="F13" s="97"/>
      <c r="H13" s="97" t="s">
        <v>3</v>
      </c>
      <c r="I13" s="97"/>
      <c r="K13" s="97" t="s">
        <v>4</v>
      </c>
      <c r="L13" s="97"/>
    </row>
    <row r="14" spans="2:12" ht="15.75" customHeight="1">
      <c r="B14" s="2"/>
      <c r="C14" s="3">
        <v>10</v>
      </c>
      <c r="E14" s="2"/>
      <c r="F14" s="3">
        <v>10</v>
      </c>
      <c r="H14" s="2"/>
      <c r="I14" s="3">
        <v>10</v>
      </c>
      <c r="K14" s="2"/>
      <c r="L14" s="3">
        <v>10</v>
      </c>
    </row>
    <row r="15" spans="2:12" ht="15.75" customHeight="1">
      <c r="B15" s="2"/>
      <c r="C15" s="4">
        <f>Data!$F$21</f>
        <v>10</v>
      </c>
      <c r="E15" s="2"/>
      <c r="F15" s="4">
        <f>Data!L24</f>
        <v>10</v>
      </c>
      <c r="H15" s="2"/>
      <c r="I15" s="4">
        <f>Data!R21</f>
        <v>10</v>
      </c>
      <c r="K15" s="2"/>
      <c r="L15" s="4">
        <f>Data!X17</f>
        <v>10</v>
      </c>
    </row>
    <row r="16" ht="15.75" customHeight="1"/>
    <row r="17" spans="2:12" ht="15.75" customHeight="1">
      <c r="B17" s="97" t="s">
        <v>5</v>
      </c>
      <c r="C17" s="97"/>
      <c r="E17" s="97" t="s">
        <v>6</v>
      </c>
      <c r="F17" s="97"/>
      <c r="H17" s="100" t="s">
        <v>7</v>
      </c>
      <c r="I17" s="101"/>
      <c r="K17" s="97" t="s">
        <v>8</v>
      </c>
      <c r="L17" s="97"/>
    </row>
    <row r="18" spans="2:12" ht="15.75" customHeight="1">
      <c r="B18" s="2"/>
      <c r="C18" s="3">
        <v>10</v>
      </c>
      <c r="E18" s="2"/>
      <c r="F18" s="3">
        <v>10</v>
      </c>
      <c r="H18" s="2"/>
      <c r="I18" s="3">
        <v>10</v>
      </c>
      <c r="K18" s="2"/>
      <c r="L18" s="3">
        <v>10</v>
      </c>
    </row>
    <row r="19" spans="2:12" ht="15.75" customHeight="1">
      <c r="B19" s="2"/>
      <c r="C19" s="4">
        <f>Data!$F$46</f>
        <v>10</v>
      </c>
      <c r="E19" s="2"/>
      <c r="F19" s="4">
        <f>Data!L45</f>
        <v>10</v>
      </c>
      <c r="H19" s="2"/>
      <c r="I19" s="4">
        <f>Data!R42</f>
        <v>10</v>
      </c>
      <c r="K19" s="2"/>
      <c r="L19" s="4">
        <f>Data!X40</f>
        <v>10</v>
      </c>
    </row>
    <row r="20" ht="15.75" customHeight="1"/>
    <row r="21" spans="2:12" ht="15.75" customHeight="1">
      <c r="B21" s="97" t="s">
        <v>9</v>
      </c>
      <c r="C21" s="97"/>
      <c r="E21" s="97" t="s">
        <v>10</v>
      </c>
      <c r="F21" s="97"/>
      <c r="H21" s="97" t="s">
        <v>11</v>
      </c>
      <c r="I21" s="97"/>
      <c r="K21" s="97" t="s">
        <v>12</v>
      </c>
      <c r="L21" s="97"/>
    </row>
    <row r="22" spans="2:12" ht="15.75" customHeight="1">
      <c r="B22" s="2"/>
      <c r="C22" s="3">
        <v>10</v>
      </c>
      <c r="E22" s="2"/>
      <c r="F22" s="3">
        <v>90</v>
      </c>
      <c r="H22" s="6"/>
      <c r="I22" s="3">
        <v>10</v>
      </c>
      <c r="K22" s="2"/>
      <c r="L22" s="3">
        <v>10</v>
      </c>
    </row>
    <row r="23" spans="2:12" ht="15.75" customHeight="1">
      <c r="B23" s="2"/>
      <c r="C23" s="4">
        <f>Data!F65</f>
        <v>10</v>
      </c>
      <c r="E23" s="2"/>
      <c r="F23" s="4">
        <f>Data!L67</f>
        <v>90</v>
      </c>
      <c r="H23" s="6"/>
      <c r="I23" s="4">
        <f>Data!R67</f>
        <v>10</v>
      </c>
      <c r="K23" s="2"/>
      <c r="L23" s="4">
        <f>Data!X61</f>
        <v>10</v>
      </c>
    </row>
    <row r="24" ht="15.75" customHeight="1"/>
    <row r="25" spans="2:9" ht="15.75" customHeight="1">
      <c r="B25" s="97" t="s">
        <v>13</v>
      </c>
      <c r="C25" s="97"/>
      <c r="E25" s="97" t="s">
        <v>14</v>
      </c>
      <c r="F25" s="97"/>
      <c r="H25" s="97" t="s">
        <v>15</v>
      </c>
      <c r="I25" s="97"/>
    </row>
    <row r="26" spans="2:9" ht="15.75" customHeight="1">
      <c r="B26" s="2"/>
      <c r="C26" s="3">
        <v>10</v>
      </c>
      <c r="E26" s="2"/>
      <c r="F26" s="3">
        <v>10</v>
      </c>
      <c r="H26" s="2"/>
      <c r="I26" s="3">
        <v>10</v>
      </c>
    </row>
    <row r="27" spans="2:9" ht="15.75" customHeight="1">
      <c r="B27" s="2"/>
      <c r="C27" s="4">
        <f>Data!F92</f>
        <v>10</v>
      </c>
      <c r="E27" s="2"/>
      <c r="F27" s="4">
        <f>Data!L90</f>
        <v>10</v>
      </c>
      <c r="H27" s="2"/>
      <c r="I27" s="4">
        <f>Data!R83</f>
        <v>10</v>
      </c>
    </row>
    <row r="28" ht="15.75" customHeight="1"/>
    <row r="29" spans="2:14" ht="15.75" customHeight="1">
      <c r="B29" s="97" t="s">
        <v>16</v>
      </c>
      <c r="C29" s="97"/>
      <c r="E29" s="97" t="s">
        <v>17</v>
      </c>
      <c r="F29" s="97"/>
      <c r="H29" s="97" t="s">
        <v>18</v>
      </c>
      <c r="I29" s="97"/>
      <c r="K29" s="7"/>
      <c r="L29" s="8"/>
      <c r="M29" s="8"/>
      <c r="N29" s="8"/>
    </row>
    <row r="30" spans="2:14" ht="15.75" customHeight="1">
      <c r="B30" s="2"/>
      <c r="C30" s="3">
        <v>10</v>
      </c>
      <c r="E30" s="2"/>
      <c r="F30" s="3">
        <v>10</v>
      </c>
      <c r="H30" s="2"/>
      <c r="I30" s="3">
        <v>10</v>
      </c>
      <c r="K30" s="98"/>
      <c r="L30" s="99"/>
      <c r="M30" s="9"/>
      <c r="N30" s="10"/>
    </row>
    <row r="31" spans="2:14" ht="15.75" customHeight="1">
      <c r="B31" s="2"/>
      <c r="C31" s="4">
        <f>Data!F113</f>
        <v>10</v>
      </c>
      <c r="E31" s="2"/>
      <c r="F31" s="4">
        <f>Data!L112</f>
        <v>10</v>
      </c>
      <c r="H31" s="2"/>
      <c r="I31" s="4">
        <f>Data!R106</f>
        <v>10</v>
      </c>
      <c r="K31" s="99"/>
      <c r="L31" s="99"/>
      <c r="M31" s="9"/>
      <c r="N31" s="9"/>
    </row>
    <row r="32" spans="11:14" ht="15.75" customHeight="1">
      <c r="K32" s="11"/>
      <c r="L32" s="9"/>
      <c r="M32" s="9"/>
      <c r="N32" s="9"/>
    </row>
    <row r="33" ht="15.75" customHeight="1"/>
    <row r="34" ht="15.75" customHeight="1"/>
    <row r="35" ht="15.75" customHeight="1">
      <c r="B35" s="1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 sheet="1" objects="1" scenarios="1"/>
  <mergeCells count="20">
    <mergeCell ref="K30:L31"/>
    <mergeCell ref="B5:C5"/>
    <mergeCell ref="H29:I29"/>
    <mergeCell ref="K13:L13"/>
    <mergeCell ref="K17:L17"/>
    <mergeCell ref="K21:L21"/>
    <mergeCell ref="H13:I13"/>
    <mergeCell ref="H17:I17"/>
    <mergeCell ref="H21:I21"/>
    <mergeCell ref="H25:I25"/>
    <mergeCell ref="B29:C29"/>
    <mergeCell ref="E13:F13"/>
    <mergeCell ref="B13:C13"/>
    <mergeCell ref="B17:C17"/>
    <mergeCell ref="B21:C21"/>
    <mergeCell ref="B25:C25"/>
    <mergeCell ref="E17:F17"/>
    <mergeCell ref="E21:F21"/>
    <mergeCell ref="E25:F25"/>
    <mergeCell ref="E29:F29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Z190"/>
  <sheetViews>
    <sheetView showGridLines="0" workbookViewId="0" topLeftCell="A28">
      <selection activeCell="V44" sqref="V44"/>
    </sheetView>
  </sheetViews>
  <sheetFormatPr defaultColWidth="9.140625" defaultRowHeight="12.75"/>
  <cols>
    <col min="1" max="1" width="5.8515625" style="13" customWidth="1"/>
    <col min="2" max="2" width="5.7109375" style="13" customWidth="1"/>
    <col min="3" max="3" width="3.8515625" style="13" customWidth="1"/>
    <col min="4" max="4" width="19.421875" style="13" customWidth="1"/>
    <col min="5" max="5" width="2.57421875" style="13" customWidth="1"/>
    <col min="6" max="6" width="12.57421875" style="13" customWidth="1"/>
    <col min="7" max="7" width="10.00390625" style="13" bestFit="1" customWidth="1"/>
    <col min="8" max="8" width="9.140625" style="13" customWidth="1"/>
    <col min="9" max="9" width="3.8515625" style="13" customWidth="1"/>
    <col min="10" max="10" width="22.00390625" style="13" customWidth="1"/>
    <col min="11" max="11" width="2.57421875" style="13" customWidth="1"/>
    <col min="12" max="12" width="12.140625" style="13" customWidth="1"/>
    <col min="13" max="14" width="9.140625" style="13" customWidth="1"/>
    <col min="15" max="15" width="3.8515625" style="13" customWidth="1"/>
    <col min="16" max="16" width="16.00390625" style="13" customWidth="1"/>
    <col min="17" max="17" width="2.57421875" style="13" customWidth="1"/>
    <col min="18" max="18" width="16.8515625" style="13" customWidth="1"/>
    <col min="19" max="20" width="9.140625" style="13" customWidth="1"/>
    <col min="21" max="21" width="3.8515625" style="13" customWidth="1"/>
    <col min="22" max="22" width="16.00390625" style="13" customWidth="1"/>
    <col min="23" max="23" width="2.57421875" style="13" customWidth="1"/>
    <col min="24" max="24" width="14.57421875" style="13" customWidth="1"/>
    <col min="25" max="16384" width="9.140625" style="13" customWidth="1"/>
  </cols>
  <sheetData>
    <row r="2" ht="35.25">
      <c r="I2" s="14" t="s">
        <v>19</v>
      </c>
    </row>
    <row r="3" ht="12.75" thickBot="1"/>
    <row r="4" spans="2:26" ht="12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2:26" ht="12.75">
      <c r="B5" s="18"/>
      <c r="C5" s="19" t="s">
        <v>1</v>
      </c>
      <c r="D5" s="20"/>
      <c r="E5" s="20"/>
      <c r="F5" s="20"/>
      <c r="G5" s="21"/>
      <c r="H5" s="21"/>
      <c r="I5" s="19" t="s">
        <v>2</v>
      </c>
      <c r="J5" s="21"/>
      <c r="K5" s="21"/>
      <c r="L5" s="21"/>
      <c r="M5" s="21"/>
      <c r="N5" s="21"/>
      <c r="O5" s="19" t="s">
        <v>3</v>
      </c>
      <c r="P5" s="21"/>
      <c r="Q5" s="21"/>
      <c r="R5" s="21"/>
      <c r="S5" s="21"/>
      <c r="T5" s="21"/>
      <c r="U5" s="19" t="s">
        <v>4</v>
      </c>
      <c r="V5" s="21"/>
      <c r="W5" s="21"/>
      <c r="X5" s="21"/>
      <c r="Y5" s="21"/>
      <c r="Z5" s="22"/>
    </row>
    <row r="6" spans="2:26" ht="12">
      <c r="B6" s="18"/>
      <c r="C6" s="23">
        <v>1</v>
      </c>
      <c r="D6" s="24" t="s">
        <v>20</v>
      </c>
      <c r="E6" s="25"/>
      <c r="F6" s="26">
        <v>0.0001893939</v>
      </c>
      <c r="G6" s="21"/>
      <c r="H6" s="21"/>
      <c r="I6" s="23">
        <v>1</v>
      </c>
      <c r="J6" s="24" t="s">
        <v>21</v>
      </c>
      <c r="K6" s="25"/>
      <c r="L6" s="26">
        <v>1</v>
      </c>
      <c r="M6" s="21"/>
      <c r="N6" s="21"/>
      <c r="O6" s="23">
        <v>1</v>
      </c>
      <c r="P6" s="24" t="s">
        <v>22</v>
      </c>
      <c r="Q6" s="25"/>
      <c r="R6" s="26">
        <v>1</v>
      </c>
      <c r="S6" s="21"/>
      <c r="T6" s="21"/>
      <c r="U6" s="23">
        <v>1</v>
      </c>
      <c r="V6" s="24" t="s">
        <v>23</v>
      </c>
      <c r="W6" s="25"/>
      <c r="X6" s="26">
        <v>1</v>
      </c>
      <c r="Y6" s="21"/>
      <c r="Z6" s="22"/>
    </row>
    <row r="7" spans="2:26" ht="12">
      <c r="B7" s="18"/>
      <c r="C7" s="23">
        <v>2</v>
      </c>
      <c r="D7" s="24" t="s">
        <v>24</v>
      </c>
      <c r="E7" s="25"/>
      <c r="F7" s="26">
        <v>0.3333334</v>
      </c>
      <c r="G7" s="21"/>
      <c r="H7" s="21"/>
      <c r="I7" s="23">
        <v>2</v>
      </c>
      <c r="J7" s="24" t="s">
        <v>25</v>
      </c>
      <c r="K7" s="25"/>
      <c r="L7" s="26">
        <v>1.0139</v>
      </c>
      <c r="M7" s="21"/>
      <c r="N7" s="21"/>
      <c r="O7" s="23">
        <v>2</v>
      </c>
      <c r="P7" s="24" t="s">
        <v>26</v>
      </c>
      <c r="Q7" s="25"/>
      <c r="R7" s="26">
        <v>0.01</v>
      </c>
      <c r="S7" s="21"/>
      <c r="T7" s="21"/>
      <c r="U7" s="23">
        <v>2</v>
      </c>
      <c r="V7" s="24" t="s">
        <v>27</v>
      </c>
      <c r="W7" s="25"/>
      <c r="X7" s="26">
        <v>7.534611E-05</v>
      </c>
      <c r="Y7" s="21"/>
      <c r="Z7" s="22"/>
    </row>
    <row r="8" spans="2:26" ht="12">
      <c r="B8" s="18"/>
      <c r="C8" s="23">
        <v>3</v>
      </c>
      <c r="D8" s="24" t="s">
        <v>28</v>
      </c>
      <c r="E8" s="25"/>
      <c r="F8" s="26">
        <v>1</v>
      </c>
      <c r="G8" s="21"/>
      <c r="H8" s="21"/>
      <c r="I8" s="23">
        <v>3</v>
      </c>
      <c r="J8" s="24" t="s">
        <v>29</v>
      </c>
      <c r="K8" s="25"/>
      <c r="L8" s="26">
        <v>0.2120393</v>
      </c>
      <c r="M8" s="21"/>
      <c r="N8" s="21"/>
      <c r="O8" s="23">
        <v>3</v>
      </c>
      <c r="P8" s="24" t="s">
        <v>30</v>
      </c>
      <c r="Q8" s="25"/>
      <c r="R8" s="26">
        <v>0.001</v>
      </c>
      <c r="S8" s="21"/>
      <c r="T8" s="21"/>
      <c r="U8" s="23">
        <v>3</v>
      </c>
      <c r="V8" s="24" t="s">
        <v>31</v>
      </c>
      <c r="W8" s="25"/>
      <c r="X8" s="26">
        <v>0.0003154591</v>
      </c>
      <c r="Y8" s="21"/>
      <c r="Z8" s="22"/>
    </row>
    <row r="9" spans="2:26" ht="12">
      <c r="B9" s="18"/>
      <c r="C9" s="23">
        <v>4</v>
      </c>
      <c r="D9" s="24" t="s">
        <v>32</v>
      </c>
      <c r="E9" s="25"/>
      <c r="F9" s="26">
        <v>12</v>
      </c>
      <c r="G9" s="21"/>
      <c r="H9" s="21"/>
      <c r="I9" s="23">
        <v>4</v>
      </c>
      <c r="J9" s="24" t="s">
        <v>33</v>
      </c>
      <c r="K9" s="25"/>
      <c r="L9" s="26">
        <v>42.39055</v>
      </c>
      <c r="M9" s="21"/>
      <c r="N9" s="21"/>
      <c r="O9" s="23">
        <v>4</v>
      </c>
      <c r="P9" s="24" t="s">
        <v>34</v>
      </c>
      <c r="Q9" s="25"/>
      <c r="R9" s="26">
        <v>2.419088</v>
      </c>
      <c r="S9" s="21"/>
      <c r="T9" s="21"/>
      <c r="U9" s="23">
        <v>4</v>
      </c>
      <c r="V9" s="24" t="s">
        <v>35</v>
      </c>
      <c r="W9" s="25"/>
      <c r="X9" s="26">
        <v>2.71246</v>
      </c>
      <c r="Y9" s="21"/>
      <c r="Z9" s="22"/>
    </row>
    <row r="10" spans="2:26" ht="12">
      <c r="B10" s="18"/>
      <c r="C10" s="23">
        <v>5</v>
      </c>
      <c r="D10" s="24" t="s">
        <v>36</v>
      </c>
      <c r="E10" s="25"/>
      <c r="F10" s="26">
        <v>0.0003048</v>
      </c>
      <c r="G10" s="21"/>
      <c r="H10" s="21"/>
      <c r="I10" s="23">
        <v>5</v>
      </c>
      <c r="J10" s="24" t="s">
        <v>37</v>
      </c>
      <c r="K10" s="25"/>
      <c r="L10" s="26">
        <v>2544.433</v>
      </c>
      <c r="M10" s="21"/>
      <c r="N10" s="21"/>
      <c r="O10" s="23">
        <v>5</v>
      </c>
      <c r="P10" s="24" t="s">
        <v>38</v>
      </c>
      <c r="Q10" s="25"/>
      <c r="R10" s="26">
        <v>0.000671969</v>
      </c>
      <c r="S10" s="21"/>
      <c r="T10" s="21"/>
      <c r="U10" s="23">
        <v>5</v>
      </c>
      <c r="V10" s="24" t="s">
        <v>39</v>
      </c>
      <c r="W10" s="25"/>
      <c r="X10" s="26">
        <v>3.154591</v>
      </c>
      <c r="Y10" s="21"/>
      <c r="Z10" s="22"/>
    </row>
    <row r="11" spans="2:26" ht="12">
      <c r="B11" s="18"/>
      <c r="C11" s="23">
        <v>6</v>
      </c>
      <c r="D11" s="24" t="s">
        <v>40</v>
      </c>
      <c r="E11" s="25"/>
      <c r="F11" s="26">
        <v>0.3048</v>
      </c>
      <c r="G11" s="21"/>
      <c r="H11" s="21"/>
      <c r="I11" s="23">
        <v>6</v>
      </c>
      <c r="J11" s="24" t="s">
        <v>41</v>
      </c>
      <c r="K11" s="25"/>
      <c r="L11" s="26">
        <v>0.7456999</v>
      </c>
      <c r="M11" s="21"/>
      <c r="N11" s="21"/>
      <c r="O11" s="23">
        <v>6</v>
      </c>
      <c r="P11" s="24" t="s">
        <v>179</v>
      </c>
      <c r="Q11" s="25"/>
      <c r="R11" s="26">
        <v>2.088544E-05</v>
      </c>
      <c r="S11" s="21"/>
      <c r="T11" s="21"/>
      <c r="U11" s="27" t="s">
        <v>42</v>
      </c>
      <c r="V11" s="28"/>
      <c r="W11" s="28" t="s">
        <v>43</v>
      </c>
      <c r="X11" s="29">
        <v>1</v>
      </c>
      <c r="Y11" s="21"/>
      <c r="Z11" s="22"/>
    </row>
    <row r="12" spans="2:26" ht="12">
      <c r="B12" s="18"/>
      <c r="C12" s="23">
        <v>7</v>
      </c>
      <c r="D12" s="24" t="s">
        <v>44</v>
      </c>
      <c r="E12" s="25"/>
      <c r="F12" s="26">
        <v>30.48</v>
      </c>
      <c r="G12" s="21"/>
      <c r="H12" s="21"/>
      <c r="I12" s="23">
        <v>7</v>
      </c>
      <c r="J12" s="24" t="s">
        <v>45</v>
      </c>
      <c r="K12" s="25"/>
      <c r="L12" s="26">
        <v>178.23</v>
      </c>
      <c r="M12" s="21"/>
      <c r="N12" s="21"/>
      <c r="O12" s="23">
        <v>7</v>
      </c>
      <c r="P12" s="24" t="s">
        <v>180</v>
      </c>
      <c r="Q12" s="25"/>
      <c r="R12" s="26">
        <v>1.450378E-07</v>
      </c>
      <c r="S12" s="21"/>
      <c r="T12" s="21"/>
      <c r="U12" s="30" t="s">
        <v>46</v>
      </c>
      <c r="V12" s="28"/>
      <c r="W12" s="28" t="s">
        <v>43</v>
      </c>
      <c r="X12" s="29">
        <v>1</v>
      </c>
      <c r="Y12" s="21"/>
      <c r="Z12" s="22"/>
    </row>
    <row r="13" spans="2:26" ht="12">
      <c r="B13" s="18"/>
      <c r="C13" s="23">
        <v>8</v>
      </c>
      <c r="D13" s="24" t="s">
        <v>47</v>
      </c>
      <c r="E13" s="25"/>
      <c r="F13" s="26">
        <v>304.8</v>
      </c>
      <c r="G13" s="21"/>
      <c r="H13" s="21"/>
      <c r="I13" s="23">
        <v>8</v>
      </c>
      <c r="J13" s="24" t="s">
        <v>48</v>
      </c>
      <c r="K13" s="25"/>
      <c r="L13" s="26">
        <v>10693.8</v>
      </c>
      <c r="M13" s="21"/>
      <c r="N13" s="21"/>
      <c r="O13" s="23">
        <v>8</v>
      </c>
      <c r="P13" s="24" t="s">
        <v>49</v>
      </c>
      <c r="Q13" s="25"/>
      <c r="R13" s="26">
        <v>1</v>
      </c>
      <c r="S13" s="21"/>
      <c r="T13" s="21"/>
      <c r="U13" s="30" t="s">
        <v>50</v>
      </c>
      <c r="V13" s="28"/>
      <c r="W13" s="28" t="s">
        <v>43</v>
      </c>
      <c r="X13" s="31" t="str">
        <f>INDEX(V6:V10,X11,1)</f>
        <v>Btu/hr.ft²</v>
      </c>
      <c r="Y13" s="21"/>
      <c r="Z13" s="22"/>
    </row>
    <row r="14" spans="2:26" ht="12">
      <c r="B14" s="18"/>
      <c r="C14" s="23">
        <v>9</v>
      </c>
      <c r="D14" s="24" t="s">
        <v>51</v>
      </c>
      <c r="E14" s="25"/>
      <c r="F14" s="26">
        <v>304800</v>
      </c>
      <c r="G14" s="21"/>
      <c r="H14" s="21"/>
      <c r="I14" s="23">
        <v>9</v>
      </c>
      <c r="J14" s="24" t="s">
        <v>52</v>
      </c>
      <c r="K14" s="25"/>
      <c r="L14" s="26">
        <v>745.6999</v>
      </c>
      <c r="M14" s="21"/>
      <c r="N14" s="21"/>
      <c r="O14" s="23">
        <v>9</v>
      </c>
      <c r="P14" s="24" t="s">
        <v>53</v>
      </c>
      <c r="Q14" s="25"/>
      <c r="R14" s="26">
        <v>3.6</v>
      </c>
      <c r="S14" s="21"/>
      <c r="T14" s="21"/>
      <c r="U14" s="30" t="s">
        <v>54</v>
      </c>
      <c r="V14" s="28"/>
      <c r="W14" s="28" t="s">
        <v>43</v>
      </c>
      <c r="X14" s="31" t="str">
        <f>INDEX(V6:V10,X12,1)</f>
        <v>Btu/hr.ft²</v>
      </c>
      <c r="Y14" s="21"/>
      <c r="Z14" s="22"/>
    </row>
    <row r="15" spans="2:26" ht="12">
      <c r="B15" s="18"/>
      <c r="C15" s="27" t="s">
        <v>42</v>
      </c>
      <c r="D15" s="28"/>
      <c r="E15" s="28" t="s">
        <v>43</v>
      </c>
      <c r="F15" s="29">
        <v>1</v>
      </c>
      <c r="G15" s="21"/>
      <c r="H15" s="21"/>
      <c r="I15" s="23">
        <v>10</v>
      </c>
      <c r="J15" s="24" t="s">
        <v>55</v>
      </c>
      <c r="K15" s="25"/>
      <c r="L15" s="26">
        <v>745.7</v>
      </c>
      <c r="M15" s="21"/>
      <c r="N15" s="21"/>
      <c r="O15" s="27" t="s">
        <v>42</v>
      </c>
      <c r="P15" s="28"/>
      <c r="Q15" s="28" t="s">
        <v>43</v>
      </c>
      <c r="R15" s="29">
        <v>1</v>
      </c>
      <c r="S15" s="21"/>
      <c r="T15" s="21"/>
      <c r="U15" s="30" t="s">
        <v>56</v>
      </c>
      <c r="V15" s="28"/>
      <c r="W15" s="28" t="s">
        <v>43</v>
      </c>
      <c r="X15" s="32">
        <f>Converter!L14</f>
        <v>10</v>
      </c>
      <c r="Y15" s="33" t="str">
        <f>X13</f>
        <v>Btu/hr.ft²</v>
      </c>
      <c r="Z15" s="22"/>
    </row>
    <row r="16" spans="2:26" ht="12">
      <c r="B16" s="18"/>
      <c r="C16" s="30" t="s">
        <v>46</v>
      </c>
      <c r="D16" s="28"/>
      <c r="E16" s="28" t="s">
        <v>43</v>
      </c>
      <c r="F16" s="29">
        <v>1</v>
      </c>
      <c r="G16" s="21"/>
      <c r="H16" s="21"/>
      <c r="I16" s="23">
        <v>11</v>
      </c>
      <c r="J16" s="24" t="s">
        <v>181</v>
      </c>
      <c r="K16" s="25"/>
      <c r="L16" s="26">
        <v>550</v>
      </c>
      <c r="M16" s="21"/>
      <c r="N16" s="21"/>
      <c r="O16" s="30" t="s">
        <v>46</v>
      </c>
      <c r="P16" s="28"/>
      <c r="Q16" s="28" t="s">
        <v>43</v>
      </c>
      <c r="R16" s="29">
        <v>1</v>
      </c>
      <c r="S16" s="21"/>
      <c r="T16" s="21"/>
      <c r="U16" s="34" t="s">
        <v>57</v>
      </c>
      <c r="V16" s="28"/>
      <c r="W16" s="28" t="s">
        <v>43</v>
      </c>
      <c r="X16" s="31">
        <f>INDEX(X6:X10,X12,1)/INDEX(X6:X10,X11,1)</f>
        <v>1</v>
      </c>
      <c r="Y16" s="21"/>
      <c r="Z16" s="22"/>
    </row>
    <row r="17" spans="2:26" ht="12">
      <c r="B17" s="18"/>
      <c r="C17" s="30" t="s">
        <v>50</v>
      </c>
      <c r="D17" s="28"/>
      <c r="E17" s="28" t="s">
        <v>43</v>
      </c>
      <c r="F17" s="31" t="str">
        <f>INDEX(D6:D14,F15,1)</f>
        <v>mile</v>
      </c>
      <c r="G17" s="21"/>
      <c r="H17" s="21"/>
      <c r="I17" s="23">
        <v>12</v>
      </c>
      <c r="J17" s="24" t="s">
        <v>182</v>
      </c>
      <c r="K17" s="25"/>
      <c r="L17" s="26">
        <v>33000</v>
      </c>
      <c r="M17" s="21"/>
      <c r="N17" s="21"/>
      <c r="O17" s="30" t="s">
        <v>50</v>
      </c>
      <c r="P17" s="28"/>
      <c r="Q17" s="28" t="s">
        <v>43</v>
      </c>
      <c r="R17" s="31" t="str">
        <f>INDEX(P6:P14,R15,1)</f>
        <v>centipoise</v>
      </c>
      <c r="S17" s="21"/>
      <c r="T17" s="21"/>
      <c r="U17" s="35" t="s">
        <v>58</v>
      </c>
      <c r="V17" s="36"/>
      <c r="W17" s="36" t="s">
        <v>43</v>
      </c>
      <c r="X17" s="37">
        <f>X16*X15</f>
        <v>10</v>
      </c>
      <c r="Y17" s="33" t="str">
        <f>X14</f>
        <v>Btu/hr.ft²</v>
      </c>
      <c r="Z17" s="22"/>
    </row>
    <row r="18" spans="2:26" ht="12">
      <c r="B18" s="18"/>
      <c r="C18" s="30" t="s">
        <v>54</v>
      </c>
      <c r="D18" s="28"/>
      <c r="E18" s="28" t="s">
        <v>43</v>
      </c>
      <c r="F18" s="31" t="str">
        <f>INDEX(D6:D14,F16,1)</f>
        <v>mile</v>
      </c>
      <c r="G18" s="21"/>
      <c r="H18" s="21"/>
      <c r="I18" s="27" t="s">
        <v>42</v>
      </c>
      <c r="J18" s="28"/>
      <c r="K18" s="28" t="s">
        <v>43</v>
      </c>
      <c r="L18" s="29">
        <v>1</v>
      </c>
      <c r="M18" s="21"/>
      <c r="N18" s="21"/>
      <c r="O18" s="30" t="s">
        <v>54</v>
      </c>
      <c r="P18" s="28"/>
      <c r="Q18" s="28" t="s">
        <v>43</v>
      </c>
      <c r="R18" s="31" t="str">
        <f>INDEX(P6:P14,R16,1)</f>
        <v>centipoise</v>
      </c>
      <c r="S18" s="21"/>
      <c r="T18" s="21"/>
      <c r="U18" s="21"/>
      <c r="V18" s="21"/>
      <c r="W18" s="21"/>
      <c r="X18" s="21"/>
      <c r="Y18" s="21"/>
      <c r="Z18" s="22"/>
    </row>
    <row r="19" spans="2:26" ht="12">
      <c r="B19" s="18"/>
      <c r="C19" s="30" t="s">
        <v>56</v>
      </c>
      <c r="D19" s="28"/>
      <c r="E19" s="28" t="s">
        <v>43</v>
      </c>
      <c r="F19" s="32">
        <f>Converter!C14</f>
        <v>10</v>
      </c>
      <c r="G19" s="33" t="str">
        <f>F17</f>
        <v>mile</v>
      </c>
      <c r="H19" s="21"/>
      <c r="I19" s="30" t="s">
        <v>46</v>
      </c>
      <c r="J19" s="28"/>
      <c r="K19" s="28" t="s">
        <v>43</v>
      </c>
      <c r="L19" s="29">
        <v>1</v>
      </c>
      <c r="M19" s="21"/>
      <c r="N19" s="21"/>
      <c r="O19" s="30" t="s">
        <v>56</v>
      </c>
      <c r="P19" s="28"/>
      <c r="Q19" s="28" t="s">
        <v>43</v>
      </c>
      <c r="R19" s="32">
        <f>Converter!I14</f>
        <v>10</v>
      </c>
      <c r="S19" s="33" t="str">
        <f>R17</f>
        <v>centipoise</v>
      </c>
      <c r="T19" s="21"/>
      <c r="U19" s="21"/>
      <c r="V19" s="21"/>
      <c r="W19" s="21"/>
      <c r="X19" s="21"/>
      <c r="Y19" s="21"/>
      <c r="Z19" s="22"/>
    </row>
    <row r="20" spans="2:26" ht="12">
      <c r="B20" s="18"/>
      <c r="C20" s="34" t="s">
        <v>57</v>
      </c>
      <c r="D20" s="28"/>
      <c r="E20" s="28" t="s">
        <v>43</v>
      </c>
      <c r="F20" s="31">
        <f>INDEX(F6:F14,F16,1)/INDEX(F6:F14,F15,1)</f>
        <v>1</v>
      </c>
      <c r="G20" s="21"/>
      <c r="H20" s="21"/>
      <c r="I20" s="30" t="s">
        <v>50</v>
      </c>
      <c r="J20" s="28"/>
      <c r="K20" s="28" t="s">
        <v>43</v>
      </c>
      <c r="L20" s="31" t="str">
        <f>INDEX(J6:J17,L18,1)</f>
        <v>hp</v>
      </c>
      <c r="M20" s="21"/>
      <c r="N20" s="21"/>
      <c r="O20" s="34" t="s">
        <v>57</v>
      </c>
      <c r="P20" s="28"/>
      <c r="Q20" s="28" t="s">
        <v>43</v>
      </c>
      <c r="R20" s="31">
        <f>INDEX(R6:R14,R16,1)/INDEX(R6:R14,R15,1)</f>
        <v>1</v>
      </c>
      <c r="S20" s="21"/>
      <c r="T20" s="21"/>
      <c r="U20" s="21"/>
      <c r="V20" s="21"/>
      <c r="W20" s="21"/>
      <c r="X20" s="21"/>
      <c r="Y20" s="21"/>
      <c r="Z20" s="22"/>
    </row>
    <row r="21" spans="2:26" ht="12">
      <c r="B21" s="18"/>
      <c r="C21" s="35" t="s">
        <v>58</v>
      </c>
      <c r="D21" s="36"/>
      <c r="E21" s="36" t="s">
        <v>43</v>
      </c>
      <c r="F21" s="37">
        <f>F20*F19</f>
        <v>10</v>
      </c>
      <c r="G21" s="33" t="str">
        <f>F18</f>
        <v>mile</v>
      </c>
      <c r="H21" s="21"/>
      <c r="I21" s="30" t="s">
        <v>54</v>
      </c>
      <c r="J21" s="28"/>
      <c r="K21" s="28" t="s">
        <v>43</v>
      </c>
      <c r="L21" s="31" t="str">
        <f>INDEX(J6:J17,L19,1)</f>
        <v>hp</v>
      </c>
      <c r="M21" s="21"/>
      <c r="N21" s="21"/>
      <c r="O21" s="35" t="s">
        <v>58</v>
      </c>
      <c r="P21" s="36"/>
      <c r="Q21" s="36" t="s">
        <v>43</v>
      </c>
      <c r="R21" s="37">
        <f>R20*R19</f>
        <v>10</v>
      </c>
      <c r="S21" s="33" t="str">
        <f>R18</f>
        <v>centipoise</v>
      </c>
      <c r="T21" s="21"/>
      <c r="U21" s="21"/>
      <c r="V21" s="21"/>
      <c r="W21" s="21"/>
      <c r="X21" s="21"/>
      <c r="Y21" s="21"/>
      <c r="Z21" s="22"/>
    </row>
    <row r="22" spans="2:26" ht="12">
      <c r="B22" s="18"/>
      <c r="C22" s="21"/>
      <c r="D22" s="21"/>
      <c r="E22" s="21"/>
      <c r="F22" s="21"/>
      <c r="G22" s="21"/>
      <c r="H22" s="21"/>
      <c r="I22" s="30" t="s">
        <v>56</v>
      </c>
      <c r="J22" s="28"/>
      <c r="K22" s="28" t="s">
        <v>43</v>
      </c>
      <c r="L22" s="32">
        <f>Converter!F14</f>
        <v>10</v>
      </c>
      <c r="M22" s="33" t="str">
        <f>L20</f>
        <v>hp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</row>
    <row r="23" spans="2:26" ht="12">
      <c r="B23" s="18"/>
      <c r="C23" s="21"/>
      <c r="D23" s="21"/>
      <c r="E23" s="21"/>
      <c r="F23" s="21"/>
      <c r="G23" s="21"/>
      <c r="H23" s="21"/>
      <c r="I23" s="34" t="s">
        <v>57</v>
      </c>
      <c r="J23" s="28"/>
      <c r="K23" s="28" t="s">
        <v>43</v>
      </c>
      <c r="L23" s="31">
        <f>INDEX(L6:L17,L19,1)/INDEX(L6:L17,L18,1)</f>
        <v>1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</row>
    <row r="24" spans="2:26" ht="12">
      <c r="B24" s="18"/>
      <c r="C24" s="21"/>
      <c r="D24" s="21"/>
      <c r="E24" s="21"/>
      <c r="F24" s="21"/>
      <c r="G24" s="21"/>
      <c r="H24" s="21"/>
      <c r="I24" s="35" t="s">
        <v>58</v>
      </c>
      <c r="J24" s="36"/>
      <c r="K24" s="36" t="s">
        <v>43</v>
      </c>
      <c r="L24" s="37">
        <f>L23*L22</f>
        <v>10</v>
      </c>
      <c r="M24" s="33" t="str">
        <f>L21</f>
        <v>hp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</row>
    <row r="25" spans="2:26" ht="12"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</row>
    <row r="26" spans="2:26" ht="12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2:26" ht="12"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2:26" ht="12.75">
      <c r="B28" s="18"/>
      <c r="C28" s="19" t="s">
        <v>5</v>
      </c>
      <c r="D28" s="21"/>
      <c r="E28" s="21"/>
      <c r="F28" s="21"/>
      <c r="G28" s="21"/>
      <c r="H28" s="21"/>
      <c r="I28" s="19" t="s">
        <v>6</v>
      </c>
      <c r="J28" s="21"/>
      <c r="K28" s="21"/>
      <c r="L28" s="21"/>
      <c r="M28" s="21"/>
      <c r="N28" s="21"/>
      <c r="O28" s="19" t="s">
        <v>7</v>
      </c>
      <c r="P28" s="21"/>
      <c r="Q28" s="21"/>
      <c r="R28" s="21"/>
      <c r="S28" s="21"/>
      <c r="T28" s="21"/>
      <c r="U28" s="19" t="s">
        <v>8</v>
      </c>
      <c r="V28" s="21"/>
      <c r="W28" s="21"/>
      <c r="X28" s="21"/>
      <c r="Y28" s="21"/>
      <c r="Z28" s="22"/>
    </row>
    <row r="29" spans="2:26" ht="12">
      <c r="B29" s="18"/>
      <c r="C29" s="23">
        <v>1</v>
      </c>
      <c r="D29" s="24" t="s">
        <v>59</v>
      </c>
      <c r="E29" s="25"/>
      <c r="F29" s="26">
        <v>0.03703704</v>
      </c>
      <c r="G29" s="21"/>
      <c r="H29" s="21"/>
      <c r="I29" s="23">
        <v>1</v>
      </c>
      <c r="J29" s="24" t="s">
        <v>60</v>
      </c>
      <c r="K29" s="25"/>
      <c r="L29" s="26">
        <v>0.0003930148</v>
      </c>
      <c r="M29" s="21"/>
      <c r="N29" s="21"/>
      <c r="O29" s="23">
        <v>1</v>
      </c>
      <c r="P29" s="24" t="s">
        <v>61</v>
      </c>
      <c r="Q29" s="25"/>
      <c r="R29" s="26">
        <v>100</v>
      </c>
      <c r="S29" s="21"/>
      <c r="T29" s="21"/>
      <c r="U29" s="23">
        <v>1</v>
      </c>
      <c r="V29" s="24" t="s">
        <v>62</v>
      </c>
      <c r="W29" s="25"/>
      <c r="X29" s="26">
        <v>1</v>
      </c>
      <c r="Y29" s="21"/>
      <c r="Z29" s="22"/>
    </row>
    <row r="30" spans="2:26" ht="12">
      <c r="B30" s="18"/>
      <c r="C30" s="23">
        <v>2</v>
      </c>
      <c r="D30" s="24" t="s">
        <v>63</v>
      </c>
      <c r="E30" s="25"/>
      <c r="F30" s="26">
        <v>0.1781076</v>
      </c>
      <c r="G30" s="21"/>
      <c r="H30" s="21"/>
      <c r="I30" s="23">
        <v>2</v>
      </c>
      <c r="J30" s="24" t="s">
        <v>64</v>
      </c>
      <c r="K30" s="25"/>
      <c r="L30" s="26">
        <v>1</v>
      </c>
      <c r="M30" s="21"/>
      <c r="N30" s="21"/>
      <c r="O30" s="23">
        <v>2</v>
      </c>
      <c r="P30" s="24" t="s">
        <v>65</v>
      </c>
      <c r="Q30" s="25"/>
      <c r="R30" s="26">
        <v>1</v>
      </c>
      <c r="S30" s="21"/>
      <c r="T30" s="21"/>
      <c r="U30" s="23">
        <v>2</v>
      </c>
      <c r="V30" s="24" t="s">
        <v>66</v>
      </c>
      <c r="W30" s="25"/>
      <c r="X30" s="26">
        <v>0.5555556</v>
      </c>
      <c r="Y30" s="21"/>
      <c r="Z30" s="22"/>
    </row>
    <row r="31" spans="2:26" ht="12">
      <c r="B31" s="18"/>
      <c r="C31" s="23">
        <v>3</v>
      </c>
      <c r="D31" s="24" t="s">
        <v>67</v>
      </c>
      <c r="E31" s="25"/>
      <c r="F31" s="26">
        <v>1</v>
      </c>
      <c r="G31" s="21"/>
      <c r="H31" s="21"/>
      <c r="I31" s="23">
        <v>3</v>
      </c>
      <c r="J31" s="24" t="s">
        <v>183</v>
      </c>
      <c r="K31" s="25"/>
      <c r="L31" s="26">
        <v>778.1693</v>
      </c>
      <c r="M31" s="21"/>
      <c r="N31" s="21"/>
      <c r="O31" s="23">
        <v>3</v>
      </c>
      <c r="P31" s="24" t="s">
        <v>184</v>
      </c>
      <c r="Q31" s="25"/>
      <c r="R31" s="26">
        <v>0.001076391</v>
      </c>
      <c r="S31" s="21"/>
      <c r="T31" s="21"/>
      <c r="U31" s="23">
        <v>3</v>
      </c>
      <c r="V31" s="24" t="s">
        <v>68</v>
      </c>
      <c r="W31" s="25"/>
      <c r="X31" s="26">
        <v>2.326</v>
      </c>
      <c r="Y31" s="21"/>
      <c r="Z31" s="22"/>
    </row>
    <row r="32" spans="2:26" ht="12">
      <c r="B32" s="18"/>
      <c r="C32" s="23">
        <v>4</v>
      </c>
      <c r="D32" s="24" t="s">
        <v>69</v>
      </c>
      <c r="E32" s="25"/>
      <c r="F32" s="26">
        <v>6.228833</v>
      </c>
      <c r="G32" s="21"/>
      <c r="H32" s="21"/>
      <c r="I32" s="23">
        <v>4</v>
      </c>
      <c r="J32" s="24" t="s">
        <v>70</v>
      </c>
      <c r="K32" s="25"/>
      <c r="L32" s="26">
        <v>0.0002930711</v>
      </c>
      <c r="M32" s="21"/>
      <c r="N32" s="21"/>
      <c r="O32" s="23">
        <v>4</v>
      </c>
      <c r="P32" s="24" t="s">
        <v>185</v>
      </c>
      <c r="Q32" s="25"/>
      <c r="R32" s="26">
        <v>3.875008</v>
      </c>
      <c r="S32" s="21"/>
      <c r="T32" s="21"/>
      <c r="U32" s="23">
        <v>4</v>
      </c>
      <c r="V32" s="24" t="s">
        <v>71</v>
      </c>
      <c r="W32" s="25"/>
      <c r="X32" s="26">
        <v>555.5556</v>
      </c>
      <c r="Y32" s="21"/>
      <c r="Z32" s="22"/>
    </row>
    <row r="33" spans="2:26" ht="12">
      <c r="B33" s="18"/>
      <c r="C33" s="23">
        <v>5</v>
      </c>
      <c r="D33" s="24" t="s">
        <v>72</v>
      </c>
      <c r="E33" s="25"/>
      <c r="F33" s="26">
        <v>7.480519</v>
      </c>
      <c r="G33" s="21"/>
      <c r="H33" s="21"/>
      <c r="I33" s="23">
        <v>5</v>
      </c>
      <c r="J33" s="24" t="s">
        <v>73</v>
      </c>
      <c r="K33" s="25"/>
      <c r="L33" s="26">
        <v>252.1644</v>
      </c>
      <c r="M33" s="21"/>
      <c r="N33" s="21"/>
      <c r="O33" s="23">
        <v>5</v>
      </c>
      <c r="P33" s="24" t="s">
        <v>186</v>
      </c>
      <c r="Q33" s="25"/>
      <c r="R33" s="26">
        <v>0.0001</v>
      </c>
      <c r="S33" s="21"/>
      <c r="T33" s="21"/>
      <c r="U33" s="23">
        <v>5</v>
      </c>
      <c r="V33" s="24" t="s">
        <v>74</v>
      </c>
      <c r="W33" s="25"/>
      <c r="X33" s="26">
        <v>2326</v>
      </c>
      <c r="Y33" s="21"/>
      <c r="Z33" s="22"/>
    </row>
    <row r="34" spans="2:26" ht="12">
      <c r="B34" s="18"/>
      <c r="C34" s="23">
        <v>6</v>
      </c>
      <c r="D34" s="24" t="s">
        <v>75</v>
      </c>
      <c r="E34" s="25"/>
      <c r="F34" s="26">
        <v>957.5065</v>
      </c>
      <c r="G34" s="21"/>
      <c r="H34" s="21"/>
      <c r="I34" s="23">
        <v>6</v>
      </c>
      <c r="J34" s="24" t="s">
        <v>76</v>
      </c>
      <c r="K34" s="25"/>
      <c r="L34" s="26">
        <v>0.2521644</v>
      </c>
      <c r="M34" s="21"/>
      <c r="N34" s="21"/>
      <c r="O34" s="23">
        <v>6</v>
      </c>
      <c r="P34" s="24" t="s">
        <v>187</v>
      </c>
      <c r="Q34" s="25"/>
      <c r="R34" s="26">
        <v>0.36</v>
      </c>
      <c r="S34" s="21"/>
      <c r="T34" s="21"/>
      <c r="U34" s="27" t="s">
        <v>42</v>
      </c>
      <c r="V34" s="28"/>
      <c r="W34" s="28" t="s">
        <v>43</v>
      </c>
      <c r="X34" s="29">
        <v>1</v>
      </c>
      <c r="Y34" s="21"/>
      <c r="Z34" s="22"/>
    </row>
    <row r="35" spans="2:26" ht="12">
      <c r="B35" s="18"/>
      <c r="C35" s="23">
        <v>7</v>
      </c>
      <c r="D35" s="24" t="s">
        <v>77</v>
      </c>
      <c r="E35" s="25"/>
      <c r="F35" s="26">
        <v>1728</v>
      </c>
      <c r="G35" s="21"/>
      <c r="H35" s="21"/>
      <c r="I35" s="23">
        <v>7</v>
      </c>
      <c r="J35" s="24" t="s">
        <v>78</v>
      </c>
      <c r="K35" s="25"/>
      <c r="L35" s="26">
        <v>1055.056</v>
      </c>
      <c r="M35" s="21"/>
      <c r="N35" s="21"/>
      <c r="O35" s="23">
        <v>7</v>
      </c>
      <c r="P35" s="24" t="s">
        <v>188</v>
      </c>
      <c r="Q35" s="25"/>
      <c r="R35" s="26">
        <v>1</v>
      </c>
      <c r="S35" s="21"/>
      <c r="T35" s="21"/>
      <c r="U35" s="30" t="s">
        <v>46</v>
      </c>
      <c r="V35" s="28"/>
      <c r="W35" s="28" t="s">
        <v>43</v>
      </c>
      <c r="X35" s="29">
        <v>1</v>
      </c>
      <c r="Y35" s="21"/>
      <c r="Z35" s="22"/>
    </row>
    <row r="36" spans="2:26" ht="12">
      <c r="B36" s="18"/>
      <c r="C36" s="23">
        <v>8</v>
      </c>
      <c r="D36" s="24" t="s">
        <v>79</v>
      </c>
      <c r="E36" s="25"/>
      <c r="F36" s="26">
        <v>0.02831685</v>
      </c>
      <c r="G36" s="21"/>
      <c r="H36" s="21"/>
      <c r="I36" s="23">
        <v>8</v>
      </c>
      <c r="J36" s="24" t="s">
        <v>80</v>
      </c>
      <c r="K36" s="25"/>
      <c r="L36" s="26">
        <v>1055.056</v>
      </c>
      <c r="M36" s="21"/>
      <c r="N36" s="21"/>
      <c r="O36" s="27" t="s">
        <v>42</v>
      </c>
      <c r="P36" s="28"/>
      <c r="Q36" s="28" t="s">
        <v>43</v>
      </c>
      <c r="R36" s="29">
        <v>1</v>
      </c>
      <c r="S36" s="38">
        <f>R40</f>
        <v>10</v>
      </c>
      <c r="T36" s="21"/>
      <c r="U36" s="30" t="s">
        <v>50</v>
      </c>
      <c r="V36" s="28"/>
      <c r="W36" s="28" t="s">
        <v>43</v>
      </c>
      <c r="X36" s="31" t="str">
        <f>INDEX(V29:V33,X34,1)</f>
        <v>Btu/lb</v>
      </c>
      <c r="Y36" s="21"/>
      <c r="Z36" s="22"/>
    </row>
    <row r="37" spans="2:26" ht="12">
      <c r="B37" s="18"/>
      <c r="C37" s="23">
        <v>9</v>
      </c>
      <c r="D37" s="24" t="s">
        <v>81</v>
      </c>
      <c r="E37" s="25"/>
      <c r="F37" s="26">
        <v>28.31685</v>
      </c>
      <c r="G37" s="21"/>
      <c r="H37" s="21"/>
      <c r="I37" s="23">
        <v>9</v>
      </c>
      <c r="J37" s="24" t="s">
        <v>189</v>
      </c>
      <c r="K37" s="25"/>
      <c r="L37" s="26">
        <v>5.4039</v>
      </c>
      <c r="M37" s="21"/>
      <c r="N37" s="21"/>
      <c r="O37" s="30" t="s">
        <v>46</v>
      </c>
      <c r="P37" s="28"/>
      <c r="Q37" s="28" t="s">
        <v>43</v>
      </c>
      <c r="R37" s="29">
        <v>1</v>
      </c>
      <c r="S37" s="21"/>
      <c r="T37" s="21"/>
      <c r="U37" s="30" t="s">
        <v>54</v>
      </c>
      <c r="V37" s="28"/>
      <c r="W37" s="28" t="s">
        <v>43</v>
      </c>
      <c r="X37" s="31" t="str">
        <f>INDEX(V29:V33,X35,1)</f>
        <v>Btu/lb</v>
      </c>
      <c r="Y37" s="21"/>
      <c r="Z37" s="22"/>
    </row>
    <row r="38" spans="2:26" ht="12">
      <c r="B38" s="18"/>
      <c r="C38" s="39">
        <v>10</v>
      </c>
      <c r="D38" s="40" t="s">
        <v>82</v>
      </c>
      <c r="E38" s="41"/>
      <c r="F38" s="29">
        <v>28316.85</v>
      </c>
      <c r="G38" s="21"/>
      <c r="H38" s="21"/>
      <c r="I38" s="23">
        <v>10</v>
      </c>
      <c r="J38" s="24" t="s">
        <v>83</v>
      </c>
      <c r="K38" s="25"/>
      <c r="L38" s="26">
        <v>10.412</v>
      </c>
      <c r="M38" s="21"/>
      <c r="N38" s="21"/>
      <c r="O38" s="30" t="s">
        <v>50</v>
      </c>
      <c r="P38" s="28"/>
      <c r="Q38" s="28" t="s">
        <v>43</v>
      </c>
      <c r="R38" s="31" t="str">
        <f>INDEX(P29:P35,R36,1)</f>
        <v>centistoke</v>
      </c>
      <c r="S38" s="21"/>
      <c r="T38" s="21"/>
      <c r="U38" s="30" t="s">
        <v>56</v>
      </c>
      <c r="V38" s="28"/>
      <c r="W38" s="28" t="s">
        <v>43</v>
      </c>
      <c r="X38" s="32">
        <f>Converter!L18</f>
        <v>10</v>
      </c>
      <c r="Y38" s="33" t="str">
        <f>X36</f>
        <v>Btu/lb</v>
      </c>
      <c r="Z38" s="22"/>
    </row>
    <row r="39" spans="2:26" ht="12">
      <c r="B39" s="18"/>
      <c r="C39" s="39">
        <v>11</v>
      </c>
      <c r="D39" s="40" t="s">
        <v>84</v>
      </c>
      <c r="E39" s="41"/>
      <c r="F39" s="29">
        <v>28316.85</v>
      </c>
      <c r="G39" s="21"/>
      <c r="H39" s="21"/>
      <c r="I39" s="27" t="s">
        <v>42</v>
      </c>
      <c r="J39" s="28"/>
      <c r="K39" s="28" t="s">
        <v>43</v>
      </c>
      <c r="L39" s="29">
        <v>1</v>
      </c>
      <c r="M39" s="21"/>
      <c r="N39" s="21"/>
      <c r="O39" s="30" t="s">
        <v>54</v>
      </c>
      <c r="P39" s="28"/>
      <c r="Q39" s="28" t="s">
        <v>43</v>
      </c>
      <c r="R39" s="31" t="str">
        <f>INDEX(P29:P35,R37,1)</f>
        <v>centistoke</v>
      </c>
      <c r="S39" s="21"/>
      <c r="T39" s="21"/>
      <c r="U39" s="34" t="s">
        <v>57</v>
      </c>
      <c r="V39" s="28"/>
      <c r="W39" s="28" t="s">
        <v>43</v>
      </c>
      <c r="X39" s="31">
        <f>INDEX(X29:X33,X35,1)/INDEX(X29:X33,X34,1)</f>
        <v>1</v>
      </c>
      <c r="Y39" s="21"/>
      <c r="Z39" s="22"/>
    </row>
    <row r="40" spans="2:26" ht="12">
      <c r="B40" s="18"/>
      <c r="C40" s="27" t="s">
        <v>42</v>
      </c>
      <c r="D40" s="28"/>
      <c r="E40" s="28" t="s">
        <v>43</v>
      </c>
      <c r="F40" s="29">
        <v>1</v>
      </c>
      <c r="G40" s="21"/>
      <c r="H40" s="21"/>
      <c r="I40" s="30" t="s">
        <v>46</v>
      </c>
      <c r="J40" s="28"/>
      <c r="K40" s="28" t="s">
        <v>43</v>
      </c>
      <c r="L40" s="29">
        <v>1</v>
      </c>
      <c r="M40" s="21"/>
      <c r="N40" s="21"/>
      <c r="O40" s="30" t="s">
        <v>56</v>
      </c>
      <c r="P40" s="28"/>
      <c r="Q40" s="28" t="s">
        <v>43</v>
      </c>
      <c r="R40" s="32">
        <f>Converter!I18</f>
        <v>10</v>
      </c>
      <c r="S40" s="33" t="str">
        <f>R38</f>
        <v>centistoke</v>
      </c>
      <c r="T40" s="21"/>
      <c r="U40" s="35" t="s">
        <v>58</v>
      </c>
      <c r="V40" s="36"/>
      <c r="W40" s="36" t="s">
        <v>43</v>
      </c>
      <c r="X40" s="37">
        <f>X39*X38</f>
        <v>10</v>
      </c>
      <c r="Y40" s="33" t="str">
        <f>X37</f>
        <v>Btu/lb</v>
      </c>
      <c r="Z40" s="22"/>
    </row>
    <row r="41" spans="2:26" ht="12">
      <c r="B41" s="18"/>
      <c r="C41" s="30" t="s">
        <v>46</v>
      </c>
      <c r="D41" s="28"/>
      <c r="E41" s="28" t="s">
        <v>43</v>
      </c>
      <c r="F41" s="29">
        <v>1</v>
      </c>
      <c r="G41" s="21"/>
      <c r="H41" s="21"/>
      <c r="I41" s="30" t="s">
        <v>50</v>
      </c>
      <c r="J41" s="28"/>
      <c r="K41" s="28" t="s">
        <v>43</v>
      </c>
      <c r="L41" s="31" t="str">
        <f>INDEX(J29:J38,L39,1)</f>
        <v>hp.hr</v>
      </c>
      <c r="M41" s="21"/>
      <c r="N41" s="21"/>
      <c r="O41" s="34" t="s">
        <v>57</v>
      </c>
      <c r="P41" s="28"/>
      <c r="Q41" s="28" t="s">
        <v>43</v>
      </c>
      <c r="R41" s="31">
        <f>INDEX(R29:R35,R37,1)/INDEX(R29:R35,R36,1)</f>
        <v>1</v>
      </c>
      <c r="S41" s="21"/>
      <c r="T41" s="21"/>
      <c r="U41" s="21"/>
      <c r="V41" s="21"/>
      <c r="W41" s="21"/>
      <c r="X41" s="21"/>
      <c r="Y41" s="21"/>
      <c r="Z41" s="22"/>
    </row>
    <row r="42" spans="2:26" ht="12">
      <c r="B42" s="18"/>
      <c r="C42" s="30" t="s">
        <v>50</v>
      </c>
      <c r="D42" s="28"/>
      <c r="E42" s="28" t="s">
        <v>43</v>
      </c>
      <c r="F42" s="31" t="str">
        <f>INDEX(D29:D39,F40,1)</f>
        <v>yard³</v>
      </c>
      <c r="G42" s="21"/>
      <c r="H42" s="21"/>
      <c r="I42" s="30" t="s">
        <v>54</v>
      </c>
      <c r="J42" s="28"/>
      <c r="K42" s="28" t="s">
        <v>43</v>
      </c>
      <c r="L42" s="31" t="str">
        <f>INDEX(J29:J38,L40,1)</f>
        <v>hp.hr</v>
      </c>
      <c r="M42" s="21"/>
      <c r="N42" s="21"/>
      <c r="O42" s="35" t="s">
        <v>58</v>
      </c>
      <c r="P42" s="36"/>
      <c r="Q42" s="36" t="s">
        <v>43</v>
      </c>
      <c r="R42" s="37">
        <f>R41*R40</f>
        <v>10</v>
      </c>
      <c r="S42" s="33" t="str">
        <f>R39</f>
        <v>centistoke</v>
      </c>
      <c r="T42" s="21"/>
      <c r="U42" s="21"/>
      <c r="V42" s="21"/>
      <c r="W42" s="21"/>
      <c r="X42" s="21"/>
      <c r="Y42" s="21"/>
      <c r="Z42" s="22"/>
    </row>
    <row r="43" spans="2:26" ht="12">
      <c r="B43" s="18"/>
      <c r="C43" s="30" t="s">
        <v>54</v>
      </c>
      <c r="D43" s="28"/>
      <c r="E43" s="28" t="s">
        <v>43</v>
      </c>
      <c r="F43" s="31" t="str">
        <f>INDEX(D29:D39,F41,1)</f>
        <v>yard³</v>
      </c>
      <c r="G43" s="21"/>
      <c r="H43" s="21"/>
      <c r="I43" s="30" t="s">
        <v>56</v>
      </c>
      <c r="J43" s="28"/>
      <c r="K43" s="28" t="s">
        <v>43</v>
      </c>
      <c r="L43" s="32">
        <f>Converter!F18</f>
        <v>10</v>
      </c>
      <c r="M43" s="33" t="str">
        <f>L41</f>
        <v>hp.hr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</row>
    <row r="44" spans="2:26" ht="12">
      <c r="B44" s="18"/>
      <c r="C44" s="30" t="s">
        <v>56</v>
      </c>
      <c r="D44" s="28"/>
      <c r="E44" s="28" t="s">
        <v>43</v>
      </c>
      <c r="F44" s="32">
        <f>Converter!C18</f>
        <v>10</v>
      </c>
      <c r="G44" s="33" t="str">
        <f>F42</f>
        <v>yard³</v>
      </c>
      <c r="H44" s="21"/>
      <c r="I44" s="34" t="s">
        <v>57</v>
      </c>
      <c r="J44" s="28"/>
      <c r="K44" s="28" t="s">
        <v>43</v>
      </c>
      <c r="L44" s="31">
        <f>INDEX(L29:L38,L40,1)/INDEX(L29:L38,L39,1)</f>
        <v>1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</row>
    <row r="45" spans="2:26" ht="12">
      <c r="B45" s="18"/>
      <c r="C45" s="34" t="s">
        <v>57</v>
      </c>
      <c r="D45" s="28"/>
      <c r="E45" s="28" t="s">
        <v>43</v>
      </c>
      <c r="F45" s="31">
        <f>INDEX(F29:F39,F41,1)/INDEX(F29:F39,F40,1)</f>
        <v>1</v>
      </c>
      <c r="G45" s="21"/>
      <c r="H45" s="21"/>
      <c r="I45" s="35" t="s">
        <v>58</v>
      </c>
      <c r="J45" s="36"/>
      <c r="K45" s="36" t="s">
        <v>43</v>
      </c>
      <c r="L45" s="37">
        <f>L44*L43</f>
        <v>10</v>
      </c>
      <c r="M45" s="33" t="str">
        <f>L42</f>
        <v>hp.hr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2"/>
    </row>
    <row r="46" spans="2:26" ht="12">
      <c r="B46" s="18"/>
      <c r="C46" s="35" t="s">
        <v>58</v>
      </c>
      <c r="D46" s="36"/>
      <c r="E46" s="36" t="s">
        <v>43</v>
      </c>
      <c r="F46" s="37">
        <f>F45*F44</f>
        <v>10</v>
      </c>
      <c r="G46" s="33" t="str">
        <f>F43</f>
        <v>yard³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</row>
    <row r="47" spans="2:26" ht="12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</row>
    <row r="48" spans="2:26" ht="12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</row>
    <row r="49" spans="2:26" ht="12.75">
      <c r="B49" s="18"/>
      <c r="C49" s="21"/>
      <c r="D49" s="21"/>
      <c r="E49" s="21"/>
      <c r="F49" s="21"/>
      <c r="G49" s="21"/>
      <c r="H49" s="21"/>
      <c r="I49" s="19" t="s">
        <v>10</v>
      </c>
      <c r="J49" s="21"/>
      <c r="K49" s="21"/>
      <c r="L49" s="21"/>
      <c r="M49" s="21"/>
      <c r="N49" s="21"/>
      <c r="O49" s="19" t="s">
        <v>11</v>
      </c>
      <c r="P49" s="21"/>
      <c r="Q49" s="21"/>
      <c r="R49" s="21"/>
      <c r="S49" s="21"/>
      <c r="T49" s="21"/>
      <c r="U49" s="19" t="s">
        <v>12</v>
      </c>
      <c r="V49" s="21"/>
      <c r="W49" s="21"/>
      <c r="X49" s="21"/>
      <c r="Y49" s="21"/>
      <c r="Z49" s="22"/>
    </row>
    <row r="50" spans="2:26" ht="12.75">
      <c r="B50" s="18"/>
      <c r="C50" s="19" t="s">
        <v>9</v>
      </c>
      <c r="D50" s="21"/>
      <c r="E50" s="21"/>
      <c r="F50" s="21"/>
      <c r="G50" s="21"/>
      <c r="H50" s="21"/>
      <c r="I50" s="23">
        <v>1</v>
      </c>
      <c r="J50" s="24" t="s">
        <v>85</v>
      </c>
      <c r="K50" s="25"/>
      <c r="L50" s="26">
        <v>0.00098421</v>
      </c>
      <c r="M50" s="21"/>
      <c r="N50" s="21"/>
      <c r="O50" s="23">
        <v>1</v>
      </c>
      <c r="P50" s="24" t="s">
        <v>86</v>
      </c>
      <c r="Q50" s="25"/>
      <c r="R50" s="26">
        <v>0.0002777778</v>
      </c>
      <c r="S50" s="21"/>
      <c r="T50" s="21"/>
      <c r="U50" s="23">
        <v>1</v>
      </c>
      <c r="V50" s="24" t="s">
        <v>87</v>
      </c>
      <c r="W50" s="25"/>
      <c r="X50" s="26">
        <v>1</v>
      </c>
      <c r="Y50" s="21"/>
      <c r="Z50" s="22"/>
    </row>
    <row r="51" spans="2:26" ht="12">
      <c r="B51" s="18"/>
      <c r="C51" s="23">
        <v>1</v>
      </c>
      <c r="D51" s="24" t="s">
        <v>88</v>
      </c>
      <c r="E51" s="25"/>
      <c r="F51" s="26">
        <v>0.0003786675</v>
      </c>
      <c r="G51" s="21"/>
      <c r="H51" s="21"/>
      <c r="I51" s="23">
        <v>2</v>
      </c>
      <c r="J51" s="24" t="s">
        <v>89</v>
      </c>
      <c r="K51" s="25"/>
      <c r="L51" s="26">
        <v>0.0011023</v>
      </c>
      <c r="M51" s="21"/>
      <c r="N51" s="21"/>
      <c r="O51" s="23">
        <v>2</v>
      </c>
      <c r="P51" s="24" t="s">
        <v>90</v>
      </c>
      <c r="Q51" s="25"/>
      <c r="R51" s="26">
        <v>0.01666667</v>
      </c>
      <c r="S51" s="21"/>
      <c r="T51" s="21"/>
      <c r="U51" s="23">
        <v>2</v>
      </c>
      <c r="V51" s="24" t="s">
        <v>91</v>
      </c>
      <c r="W51" s="25"/>
      <c r="X51" s="26">
        <v>1</v>
      </c>
      <c r="Y51" s="21"/>
      <c r="Z51" s="22"/>
    </row>
    <row r="52" spans="2:26" ht="12">
      <c r="B52" s="18"/>
      <c r="C52" s="23">
        <v>2</v>
      </c>
      <c r="D52" s="24" t="s">
        <v>92</v>
      </c>
      <c r="E52" s="25"/>
      <c r="F52" s="26">
        <v>0.009088019</v>
      </c>
      <c r="G52" s="21"/>
      <c r="H52" s="21"/>
      <c r="I52" s="23">
        <v>3</v>
      </c>
      <c r="J52" s="24" t="s">
        <v>93</v>
      </c>
      <c r="K52" s="25"/>
      <c r="L52" s="26">
        <v>0.001</v>
      </c>
      <c r="M52" s="21"/>
      <c r="N52" s="21"/>
      <c r="O52" s="23">
        <v>3</v>
      </c>
      <c r="P52" s="24" t="s">
        <v>94</v>
      </c>
      <c r="Q52" s="25"/>
      <c r="R52" s="26">
        <v>1</v>
      </c>
      <c r="S52" s="21"/>
      <c r="T52" s="21"/>
      <c r="U52" s="23">
        <v>3</v>
      </c>
      <c r="V52" s="24" t="s">
        <v>95</v>
      </c>
      <c r="W52" s="25"/>
      <c r="X52" s="26">
        <v>4.1868</v>
      </c>
      <c r="Y52" s="21"/>
      <c r="Z52" s="22"/>
    </row>
    <row r="53" spans="2:26" ht="12">
      <c r="B53" s="18"/>
      <c r="C53" s="23">
        <v>3</v>
      </c>
      <c r="D53" s="24" t="s">
        <v>96</v>
      </c>
      <c r="E53" s="25"/>
      <c r="F53" s="26">
        <v>0.3786675</v>
      </c>
      <c r="G53" s="21"/>
      <c r="H53" s="21"/>
      <c r="I53" s="23">
        <v>4</v>
      </c>
      <c r="J53" s="24" t="s">
        <v>97</v>
      </c>
      <c r="K53" s="25"/>
      <c r="L53" s="26">
        <v>2.2046</v>
      </c>
      <c r="M53" s="21"/>
      <c r="N53" s="21"/>
      <c r="O53" s="23">
        <v>4</v>
      </c>
      <c r="P53" s="24" t="s">
        <v>98</v>
      </c>
      <c r="Q53" s="25"/>
      <c r="R53" s="26">
        <v>24</v>
      </c>
      <c r="S53" s="21"/>
      <c r="T53" s="21"/>
      <c r="U53" s="23">
        <v>4</v>
      </c>
      <c r="V53" s="24" t="s">
        <v>99</v>
      </c>
      <c r="W53" s="25"/>
      <c r="X53" s="26">
        <v>1000</v>
      </c>
      <c r="Y53" s="21"/>
      <c r="Z53" s="22"/>
    </row>
    <row r="54" spans="2:26" ht="12">
      <c r="B54" s="18"/>
      <c r="C54" s="23">
        <v>4</v>
      </c>
      <c r="D54" s="24" t="s">
        <v>100</v>
      </c>
      <c r="E54" s="25"/>
      <c r="F54" s="26">
        <v>9.088018</v>
      </c>
      <c r="G54" s="21"/>
      <c r="H54" s="21"/>
      <c r="I54" s="23">
        <v>5</v>
      </c>
      <c r="J54" s="24" t="s">
        <v>101</v>
      </c>
      <c r="K54" s="25"/>
      <c r="L54" s="26">
        <v>35.274</v>
      </c>
      <c r="M54" s="21"/>
      <c r="N54" s="21"/>
      <c r="O54" s="23">
        <v>5</v>
      </c>
      <c r="P54" s="24" t="s">
        <v>102</v>
      </c>
      <c r="Q54" s="25"/>
      <c r="R54" s="26">
        <v>0.0001259979</v>
      </c>
      <c r="S54" s="21"/>
      <c r="T54" s="21"/>
      <c r="U54" s="23">
        <v>5</v>
      </c>
      <c r="V54" s="24" t="s">
        <v>103</v>
      </c>
      <c r="W54" s="25"/>
      <c r="X54" s="26">
        <v>4186.8</v>
      </c>
      <c r="Y54" s="21"/>
      <c r="Z54" s="22"/>
    </row>
    <row r="55" spans="2:26" ht="12">
      <c r="B55" s="18"/>
      <c r="C55" s="23">
        <v>5</v>
      </c>
      <c r="D55" s="24" t="s">
        <v>104</v>
      </c>
      <c r="E55" s="25"/>
      <c r="F55" s="26">
        <v>1</v>
      </c>
      <c r="G55" s="21"/>
      <c r="H55" s="21"/>
      <c r="I55" s="23">
        <v>6</v>
      </c>
      <c r="J55" s="24" t="s">
        <v>105</v>
      </c>
      <c r="K55" s="25"/>
      <c r="L55" s="26">
        <v>1</v>
      </c>
      <c r="M55" s="21"/>
      <c r="N55" s="21"/>
      <c r="O55" s="23">
        <v>6</v>
      </c>
      <c r="P55" s="24" t="s">
        <v>106</v>
      </c>
      <c r="Q55" s="25"/>
      <c r="R55" s="26">
        <v>0.007559873</v>
      </c>
      <c r="S55" s="21"/>
      <c r="T55" s="21"/>
      <c r="U55" s="27" t="s">
        <v>42</v>
      </c>
      <c r="V55" s="28"/>
      <c r="W55" s="28" t="s">
        <v>43</v>
      </c>
      <c r="X55" s="29">
        <v>1</v>
      </c>
      <c r="Y55" s="21"/>
      <c r="Z55" s="22"/>
    </row>
    <row r="56" spans="2:26" ht="12">
      <c r="B56" s="18"/>
      <c r="C56" s="23">
        <v>6</v>
      </c>
      <c r="D56" s="24" t="s">
        <v>107</v>
      </c>
      <c r="E56" s="25"/>
      <c r="F56" s="26">
        <v>24</v>
      </c>
      <c r="G56" s="21"/>
      <c r="H56" s="21"/>
      <c r="I56" s="23">
        <v>7</v>
      </c>
      <c r="J56" s="24" t="s">
        <v>108</v>
      </c>
      <c r="K56" s="25"/>
      <c r="L56" s="26">
        <v>1000</v>
      </c>
      <c r="M56" s="21"/>
      <c r="N56" s="21"/>
      <c r="O56" s="23">
        <v>7</v>
      </c>
      <c r="P56" s="24" t="s">
        <v>109</v>
      </c>
      <c r="Q56" s="25"/>
      <c r="R56" s="26">
        <v>0.4535924</v>
      </c>
      <c r="S56" s="21"/>
      <c r="T56" s="21"/>
      <c r="U56" s="30" t="s">
        <v>46</v>
      </c>
      <c r="V56" s="28"/>
      <c r="W56" s="28" t="s">
        <v>43</v>
      </c>
      <c r="X56" s="29">
        <v>1</v>
      </c>
      <c r="Y56" s="21"/>
      <c r="Z56" s="22"/>
    </row>
    <row r="57" spans="2:26" ht="12">
      <c r="B57" s="18"/>
      <c r="C57" s="23">
        <v>7</v>
      </c>
      <c r="D57" s="24" t="s">
        <v>110</v>
      </c>
      <c r="E57" s="25"/>
      <c r="F57" s="26">
        <v>453.5924</v>
      </c>
      <c r="G57" s="21"/>
      <c r="H57" s="21"/>
      <c r="I57" s="23">
        <v>8</v>
      </c>
      <c r="J57" s="24" t="s">
        <v>111</v>
      </c>
      <c r="K57" s="25"/>
      <c r="L57" s="26">
        <v>1000000</v>
      </c>
      <c r="M57" s="21"/>
      <c r="N57" s="21"/>
      <c r="O57" s="23">
        <v>8</v>
      </c>
      <c r="P57" s="24" t="s">
        <v>112</v>
      </c>
      <c r="Q57" s="25"/>
      <c r="R57" s="26">
        <v>10.8862176</v>
      </c>
      <c r="S57" s="21"/>
      <c r="T57" s="21"/>
      <c r="U57" s="30" t="s">
        <v>50</v>
      </c>
      <c r="V57" s="28"/>
      <c r="W57" s="28" t="s">
        <v>43</v>
      </c>
      <c r="X57" s="31" t="str">
        <f>INDEX(V50:V54,X55,1)</f>
        <v>Btu/lb.F</v>
      </c>
      <c r="Y57" s="21"/>
      <c r="Z57" s="22"/>
    </row>
    <row r="58" spans="2:26" ht="12">
      <c r="B58" s="18"/>
      <c r="C58" s="23">
        <v>8</v>
      </c>
      <c r="D58" s="24" t="s">
        <v>113</v>
      </c>
      <c r="E58" s="25"/>
      <c r="F58" s="26">
        <v>10886.22</v>
      </c>
      <c r="G58" s="21"/>
      <c r="H58" s="21"/>
      <c r="I58" s="23">
        <v>9</v>
      </c>
      <c r="J58" s="24" t="s">
        <v>114</v>
      </c>
      <c r="K58" s="25"/>
      <c r="L58" s="26">
        <v>15432</v>
      </c>
      <c r="M58" s="21"/>
      <c r="N58" s="21"/>
      <c r="O58" s="23">
        <v>9</v>
      </c>
      <c r="P58" s="24" t="s">
        <v>115</v>
      </c>
      <c r="Q58" s="25"/>
      <c r="R58" s="26">
        <f>24*0.0004464286</f>
        <v>0.0107142864</v>
      </c>
      <c r="S58" s="21"/>
      <c r="T58" s="21"/>
      <c r="U58" s="30" t="s">
        <v>54</v>
      </c>
      <c r="V58" s="28"/>
      <c r="W58" s="28" t="s">
        <v>43</v>
      </c>
      <c r="X58" s="31" t="str">
        <f>INDEX(V50:V54,X56,1)</f>
        <v>Btu/lb.F</v>
      </c>
      <c r="Y58" s="21"/>
      <c r="Z58" s="22"/>
    </row>
    <row r="59" spans="2:26" ht="12">
      <c r="B59" s="18"/>
      <c r="C59" s="27" t="s">
        <v>42</v>
      </c>
      <c r="D59" s="28"/>
      <c r="E59" s="28" t="s">
        <v>43</v>
      </c>
      <c r="F59" s="29">
        <v>1</v>
      </c>
      <c r="G59" s="21"/>
      <c r="H59" s="21"/>
      <c r="I59" s="39">
        <v>10</v>
      </c>
      <c r="J59" s="40" t="s">
        <v>116</v>
      </c>
      <c r="K59" s="41"/>
      <c r="L59" s="29">
        <v>5000</v>
      </c>
      <c r="M59" s="21"/>
      <c r="N59" s="21"/>
      <c r="O59" s="39">
        <v>10</v>
      </c>
      <c r="P59" s="40" t="s">
        <v>117</v>
      </c>
      <c r="Q59" s="41"/>
      <c r="R59" s="29">
        <f>24*0.0005</f>
        <v>0.012</v>
      </c>
      <c r="S59" s="21"/>
      <c r="T59" s="21"/>
      <c r="U59" s="30" t="s">
        <v>56</v>
      </c>
      <c r="V59" s="28"/>
      <c r="W59" s="28" t="s">
        <v>43</v>
      </c>
      <c r="X59" s="32">
        <f>Converter!L22</f>
        <v>10</v>
      </c>
      <c r="Y59" s="33" t="str">
        <f>X57</f>
        <v>Btu/lb.F</v>
      </c>
      <c r="Z59" s="22"/>
    </row>
    <row r="60" spans="2:26" ht="12">
      <c r="B60" s="18"/>
      <c r="C60" s="30" t="s">
        <v>46</v>
      </c>
      <c r="D60" s="28"/>
      <c r="E60" s="28" t="s">
        <v>43</v>
      </c>
      <c r="F60" s="29">
        <v>1</v>
      </c>
      <c r="G60" s="21"/>
      <c r="H60" s="21"/>
      <c r="I60" s="39">
        <v>11</v>
      </c>
      <c r="J60" s="40" t="s">
        <v>118</v>
      </c>
      <c r="K60" s="41"/>
      <c r="L60" s="29">
        <v>0.0685218</v>
      </c>
      <c r="M60" s="21"/>
      <c r="N60" s="21"/>
      <c r="O60" s="39">
        <v>11</v>
      </c>
      <c r="P60" s="40" t="s">
        <v>119</v>
      </c>
      <c r="Q60" s="41"/>
      <c r="R60" s="29">
        <f>24*0.0004535924</f>
        <v>0.0108862176</v>
      </c>
      <c r="S60" s="21"/>
      <c r="T60" s="21"/>
      <c r="U60" s="34" t="s">
        <v>57</v>
      </c>
      <c r="V60" s="28"/>
      <c r="W60" s="28" t="s">
        <v>43</v>
      </c>
      <c r="X60" s="31">
        <f>INDEX(X50:X54,X56,1)/INDEX(X50:X54,X55,1)</f>
        <v>1</v>
      </c>
      <c r="Y60" s="21"/>
      <c r="Z60" s="22"/>
    </row>
    <row r="61" spans="2:26" ht="12">
      <c r="B61" s="18"/>
      <c r="C61" s="30" t="s">
        <v>50</v>
      </c>
      <c r="D61" s="28"/>
      <c r="E61" s="28" t="s">
        <v>43</v>
      </c>
      <c r="F61" s="31" t="str">
        <f>INDEX(D51:D58,F59,1)</f>
        <v>MMscf/hr</v>
      </c>
      <c r="G61" s="21"/>
      <c r="H61" s="21"/>
      <c r="I61" s="27" t="s">
        <v>42</v>
      </c>
      <c r="J61" s="28"/>
      <c r="K61" s="28" t="s">
        <v>43</v>
      </c>
      <c r="L61" s="29">
        <v>1</v>
      </c>
      <c r="M61" s="21"/>
      <c r="N61" s="21"/>
      <c r="O61" s="27" t="s">
        <v>42</v>
      </c>
      <c r="P61" s="28"/>
      <c r="Q61" s="28" t="s">
        <v>43</v>
      </c>
      <c r="R61" s="29">
        <v>1</v>
      </c>
      <c r="S61" s="21"/>
      <c r="T61" s="21"/>
      <c r="U61" s="35" t="s">
        <v>58</v>
      </c>
      <c r="V61" s="36"/>
      <c r="W61" s="36" t="s">
        <v>43</v>
      </c>
      <c r="X61" s="37">
        <f>X60*X59</f>
        <v>10</v>
      </c>
      <c r="Y61" s="33" t="str">
        <f>X58</f>
        <v>Btu/lb.F</v>
      </c>
      <c r="Z61" s="22"/>
    </row>
    <row r="62" spans="2:26" ht="12">
      <c r="B62" s="18"/>
      <c r="C62" s="30" t="s">
        <v>54</v>
      </c>
      <c r="D62" s="28"/>
      <c r="E62" s="28" t="s">
        <v>43</v>
      </c>
      <c r="F62" s="31" t="str">
        <f>INDEX(D51:D58,F60,1)</f>
        <v>MMscf/hr</v>
      </c>
      <c r="G62" s="21"/>
      <c r="H62" s="21"/>
      <c r="I62" s="30" t="s">
        <v>46</v>
      </c>
      <c r="J62" s="28"/>
      <c r="K62" s="28" t="s">
        <v>43</v>
      </c>
      <c r="L62" s="29">
        <v>1</v>
      </c>
      <c r="M62" s="21"/>
      <c r="N62" s="21"/>
      <c r="O62" s="30" t="s">
        <v>46</v>
      </c>
      <c r="P62" s="28"/>
      <c r="Q62" s="28" t="s">
        <v>43</v>
      </c>
      <c r="R62" s="29">
        <v>1</v>
      </c>
      <c r="S62" s="21"/>
      <c r="T62" s="21"/>
      <c r="U62" s="21"/>
      <c r="V62" s="21"/>
      <c r="W62" s="21"/>
      <c r="X62" s="21"/>
      <c r="Y62" s="21"/>
      <c r="Z62" s="22"/>
    </row>
    <row r="63" spans="2:26" ht="12">
      <c r="B63" s="18"/>
      <c r="C63" s="30" t="s">
        <v>56</v>
      </c>
      <c r="D63" s="28"/>
      <c r="E63" s="28" t="s">
        <v>43</v>
      </c>
      <c r="F63" s="32">
        <f>Converter!C22</f>
        <v>10</v>
      </c>
      <c r="G63" s="33" t="str">
        <f>F61</f>
        <v>MMscf/hr</v>
      </c>
      <c r="H63" s="21"/>
      <c r="I63" s="30" t="s">
        <v>50</v>
      </c>
      <c r="J63" s="28"/>
      <c r="K63" s="28" t="s">
        <v>43</v>
      </c>
      <c r="L63" s="31" t="str">
        <f>INDEX(J50:J60,L61,1)</f>
        <v>Long Ton</v>
      </c>
      <c r="M63" s="21"/>
      <c r="N63" s="21"/>
      <c r="O63" s="30" t="s">
        <v>50</v>
      </c>
      <c r="P63" s="28"/>
      <c r="Q63" s="28" t="s">
        <v>43</v>
      </c>
      <c r="R63" s="31" t="str">
        <f>INDEX(P50:P60,R61,1)</f>
        <v>lb/sec</v>
      </c>
      <c r="S63" s="21"/>
      <c r="T63" s="21"/>
      <c r="U63" s="21"/>
      <c r="V63" s="21"/>
      <c r="W63" s="21"/>
      <c r="X63" s="21"/>
      <c r="Y63" s="21"/>
      <c r="Z63" s="22"/>
    </row>
    <row r="64" spans="2:26" ht="12">
      <c r="B64" s="18"/>
      <c r="C64" s="34" t="s">
        <v>57</v>
      </c>
      <c r="D64" s="28"/>
      <c r="E64" s="28" t="s">
        <v>43</v>
      </c>
      <c r="F64" s="31">
        <f>INDEX(F51:F58,F60,1)/INDEX(F51:F58,F59,1)</f>
        <v>1</v>
      </c>
      <c r="G64" s="21"/>
      <c r="H64" s="21"/>
      <c r="I64" s="30" t="s">
        <v>54</v>
      </c>
      <c r="J64" s="28"/>
      <c r="K64" s="28" t="s">
        <v>43</v>
      </c>
      <c r="L64" s="31" t="str">
        <f>INDEX(J50:J60,L62,1)</f>
        <v>Long Ton</v>
      </c>
      <c r="M64" s="21"/>
      <c r="N64" s="21"/>
      <c r="O64" s="30" t="s">
        <v>54</v>
      </c>
      <c r="P64" s="28"/>
      <c r="Q64" s="28" t="s">
        <v>43</v>
      </c>
      <c r="R64" s="31" t="str">
        <f>INDEX(P50:P60,R62,1)</f>
        <v>lb/sec</v>
      </c>
      <c r="S64" s="21"/>
      <c r="T64" s="21"/>
      <c r="U64" s="21"/>
      <c r="V64" s="21"/>
      <c r="W64" s="21"/>
      <c r="X64" s="21"/>
      <c r="Y64" s="21"/>
      <c r="Z64" s="22"/>
    </row>
    <row r="65" spans="2:26" ht="12">
      <c r="B65" s="18"/>
      <c r="C65" s="35" t="s">
        <v>58</v>
      </c>
      <c r="D65" s="36"/>
      <c r="E65" s="36" t="s">
        <v>43</v>
      </c>
      <c r="F65" s="37">
        <f>F64*F63</f>
        <v>10</v>
      </c>
      <c r="G65" s="33" t="str">
        <f>F62</f>
        <v>MMscf/hr</v>
      </c>
      <c r="H65" s="21"/>
      <c r="I65" s="30" t="s">
        <v>56</v>
      </c>
      <c r="J65" s="28"/>
      <c r="K65" s="28" t="s">
        <v>43</v>
      </c>
      <c r="L65" s="32">
        <f>Converter!F22</f>
        <v>90</v>
      </c>
      <c r="M65" s="33" t="str">
        <f>L63</f>
        <v>Long Ton</v>
      </c>
      <c r="N65" s="21"/>
      <c r="O65" s="30" t="s">
        <v>56</v>
      </c>
      <c r="P65" s="28"/>
      <c r="Q65" s="28" t="s">
        <v>43</v>
      </c>
      <c r="R65" s="32">
        <f>Converter!I22</f>
        <v>10</v>
      </c>
      <c r="S65" s="33" t="str">
        <f>R63</f>
        <v>lb/sec</v>
      </c>
      <c r="T65" s="21"/>
      <c r="U65" s="21"/>
      <c r="V65" s="21"/>
      <c r="W65" s="21"/>
      <c r="X65" s="21"/>
      <c r="Y65" s="21"/>
      <c r="Z65" s="22"/>
    </row>
    <row r="66" spans="2:26" ht="12">
      <c r="B66" s="18"/>
      <c r="C66" s="21"/>
      <c r="D66" s="21"/>
      <c r="E66" s="21"/>
      <c r="F66" s="21"/>
      <c r="G66" s="21"/>
      <c r="H66" s="21"/>
      <c r="I66" s="34" t="s">
        <v>57</v>
      </c>
      <c r="J66" s="28"/>
      <c r="K66" s="28" t="s">
        <v>43</v>
      </c>
      <c r="L66" s="31">
        <f>INDEX(L50:L60,L62,1)/INDEX(L50:L60,L61,1)</f>
        <v>1</v>
      </c>
      <c r="M66" s="21"/>
      <c r="N66" s="21"/>
      <c r="O66" s="34" t="s">
        <v>57</v>
      </c>
      <c r="P66" s="28"/>
      <c r="Q66" s="28" t="s">
        <v>43</v>
      </c>
      <c r="R66" s="31">
        <f>INDEX(R50:R60,R62,1)/INDEX(R50:R60,R61,1)</f>
        <v>1</v>
      </c>
      <c r="S66" s="21"/>
      <c r="T66" s="21"/>
      <c r="U66" s="21"/>
      <c r="V66" s="21"/>
      <c r="W66" s="21"/>
      <c r="X66" s="21"/>
      <c r="Y66" s="21"/>
      <c r="Z66" s="22"/>
    </row>
    <row r="67" spans="2:26" ht="12">
      <c r="B67" s="18"/>
      <c r="C67" s="21"/>
      <c r="D67" s="21"/>
      <c r="E67" s="21"/>
      <c r="F67" s="21"/>
      <c r="G67" s="21"/>
      <c r="H67" s="21"/>
      <c r="I67" s="35" t="s">
        <v>58</v>
      </c>
      <c r="J67" s="36"/>
      <c r="K67" s="36" t="s">
        <v>43</v>
      </c>
      <c r="L67" s="37">
        <f>L66*L65</f>
        <v>90</v>
      </c>
      <c r="M67" s="33" t="str">
        <f>L64</f>
        <v>Long Ton</v>
      </c>
      <c r="N67" s="21"/>
      <c r="O67" s="35" t="s">
        <v>58</v>
      </c>
      <c r="P67" s="36"/>
      <c r="Q67" s="36" t="s">
        <v>43</v>
      </c>
      <c r="R67" s="37">
        <f>R66*R65</f>
        <v>10</v>
      </c>
      <c r="S67" s="33" t="str">
        <f>R64</f>
        <v>lb/sec</v>
      </c>
      <c r="T67" s="21"/>
      <c r="U67" s="21"/>
      <c r="V67" s="21"/>
      <c r="W67" s="21"/>
      <c r="X67" s="21"/>
      <c r="Y67" s="21"/>
      <c r="Z67" s="22"/>
    </row>
    <row r="68" spans="2:26" ht="12">
      <c r="B68" s="1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2"/>
    </row>
    <row r="69" spans="2:26" ht="12">
      <c r="B69" s="1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2"/>
    </row>
    <row r="70" spans="2:26" ht="12">
      <c r="B70" s="1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2"/>
    </row>
    <row r="71" spans="2:26" ht="12.75">
      <c r="B71" s="18"/>
      <c r="C71" s="19" t="s">
        <v>13</v>
      </c>
      <c r="D71" s="21"/>
      <c r="E71" s="21"/>
      <c r="F71" s="21"/>
      <c r="G71" s="21"/>
      <c r="H71" s="21"/>
      <c r="I71" s="19" t="s">
        <v>14</v>
      </c>
      <c r="J71" s="21"/>
      <c r="K71" s="21"/>
      <c r="L71" s="21"/>
      <c r="M71" s="21"/>
      <c r="N71" s="21"/>
      <c r="O71" s="19" t="s">
        <v>15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</row>
    <row r="72" spans="2:26" ht="12">
      <c r="B72" s="18"/>
      <c r="C72" s="23">
        <v>1</v>
      </c>
      <c r="D72" s="24" t="s">
        <v>190</v>
      </c>
      <c r="E72" s="25"/>
      <c r="F72" s="26">
        <v>1</v>
      </c>
      <c r="G72" s="21"/>
      <c r="H72" s="21"/>
      <c r="I72" s="23">
        <v>1</v>
      </c>
      <c r="J72" s="24" t="s">
        <v>120</v>
      </c>
      <c r="K72" s="25"/>
      <c r="L72" s="26">
        <v>0.01601846</v>
      </c>
      <c r="M72" s="21"/>
      <c r="N72" s="21"/>
      <c r="O72" s="23">
        <v>1</v>
      </c>
      <c r="P72" s="24" t="s">
        <v>191</v>
      </c>
      <c r="Q72" s="25"/>
      <c r="R72" s="26">
        <v>1</v>
      </c>
      <c r="S72" s="21"/>
      <c r="T72" s="21"/>
      <c r="U72" s="21"/>
      <c r="V72" s="21"/>
      <c r="W72" s="21"/>
      <c r="X72" s="21"/>
      <c r="Y72" s="21"/>
      <c r="Z72" s="22"/>
    </row>
    <row r="73" spans="2:26" ht="12">
      <c r="B73" s="18"/>
      <c r="C73" s="23">
        <v>2</v>
      </c>
      <c r="D73" s="24" t="s">
        <v>192</v>
      </c>
      <c r="E73" s="25"/>
      <c r="F73" s="26">
        <v>60</v>
      </c>
      <c r="G73" s="21"/>
      <c r="H73" s="21"/>
      <c r="I73" s="23">
        <v>2</v>
      </c>
      <c r="J73" s="24" t="s">
        <v>121</v>
      </c>
      <c r="K73" s="25"/>
      <c r="L73" s="26">
        <v>0.01601846</v>
      </c>
      <c r="M73" s="21"/>
      <c r="N73" s="21"/>
      <c r="O73" s="23">
        <v>2</v>
      </c>
      <c r="P73" s="24" t="s">
        <v>193</v>
      </c>
      <c r="Q73" s="25"/>
      <c r="R73" s="26">
        <v>0.000135623</v>
      </c>
      <c r="S73" s="21"/>
      <c r="T73" s="21"/>
      <c r="U73" s="21"/>
      <c r="V73" s="21"/>
      <c r="W73" s="21"/>
      <c r="X73" s="21"/>
      <c r="Y73" s="21"/>
      <c r="Z73" s="22"/>
    </row>
    <row r="74" spans="2:26" ht="12">
      <c r="B74" s="18"/>
      <c r="C74" s="23">
        <v>3</v>
      </c>
      <c r="D74" s="24" t="s">
        <v>194</v>
      </c>
      <c r="E74" s="25"/>
      <c r="F74" s="26">
        <v>3600</v>
      </c>
      <c r="G74" s="21"/>
      <c r="H74" s="21"/>
      <c r="I74" s="23">
        <v>3</v>
      </c>
      <c r="J74" s="24" t="s">
        <v>122</v>
      </c>
      <c r="K74" s="25"/>
      <c r="L74" s="26">
        <v>16.01846</v>
      </c>
      <c r="M74" s="21"/>
      <c r="N74" s="21"/>
      <c r="O74" s="23">
        <v>3</v>
      </c>
      <c r="P74" s="24" t="s">
        <v>195</v>
      </c>
      <c r="Q74" s="25"/>
      <c r="R74" s="26">
        <v>0.0005678264</v>
      </c>
      <c r="S74" s="21"/>
      <c r="T74" s="21"/>
      <c r="U74" s="21"/>
      <c r="V74" s="21"/>
      <c r="W74" s="21"/>
      <c r="X74" s="21"/>
      <c r="Y74" s="21"/>
      <c r="Z74" s="22"/>
    </row>
    <row r="75" spans="2:26" ht="12">
      <c r="B75" s="18"/>
      <c r="C75" s="23">
        <v>4</v>
      </c>
      <c r="D75" s="24" t="s">
        <v>123</v>
      </c>
      <c r="E75" s="25"/>
      <c r="F75" s="26">
        <v>641.1874</v>
      </c>
      <c r="G75" s="21"/>
      <c r="H75" s="21"/>
      <c r="I75" s="23">
        <v>4</v>
      </c>
      <c r="J75" s="24" t="s">
        <v>124</v>
      </c>
      <c r="K75" s="25"/>
      <c r="L75" s="26">
        <v>60.6364508</v>
      </c>
      <c r="M75" s="21"/>
      <c r="N75" s="21"/>
      <c r="O75" s="23">
        <v>4</v>
      </c>
      <c r="P75" s="24" t="s">
        <v>196</v>
      </c>
      <c r="Q75" s="25"/>
      <c r="R75" s="26">
        <v>4.882428</v>
      </c>
      <c r="S75" s="21"/>
      <c r="T75" s="21"/>
      <c r="U75" s="21"/>
      <c r="V75" s="21"/>
      <c r="W75" s="21"/>
      <c r="X75" s="21"/>
      <c r="Y75" s="21"/>
      <c r="Z75" s="22"/>
    </row>
    <row r="76" spans="2:26" ht="12">
      <c r="B76" s="18"/>
      <c r="C76" s="23">
        <v>5</v>
      </c>
      <c r="D76" s="24" t="s">
        <v>125</v>
      </c>
      <c r="E76" s="25"/>
      <c r="F76" s="26">
        <v>15388.5</v>
      </c>
      <c r="G76" s="21"/>
      <c r="H76" s="21"/>
      <c r="I76" s="23">
        <v>5</v>
      </c>
      <c r="J76" s="24" t="s">
        <v>126</v>
      </c>
      <c r="K76" s="25"/>
      <c r="L76" s="26">
        <v>16.01846</v>
      </c>
      <c r="M76" s="21"/>
      <c r="N76" s="21"/>
      <c r="O76" s="23">
        <v>5</v>
      </c>
      <c r="P76" s="24" t="s">
        <v>197</v>
      </c>
      <c r="Q76" s="25"/>
      <c r="R76" s="26">
        <v>5.678264</v>
      </c>
      <c r="S76" s="21"/>
      <c r="T76" s="21"/>
      <c r="U76" s="21"/>
      <c r="V76" s="21"/>
      <c r="W76" s="21"/>
      <c r="X76" s="21"/>
      <c r="Y76" s="21"/>
      <c r="Z76" s="22"/>
    </row>
    <row r="77" spans="2:26" ht="12">
      <c r="B77" s="18"/>
      <c r="C77" s="23">
        <v>6</v>
      </c>
      <c r="D77" s="24" t="s">
        <v>127</v>
      </c>
      <c r="E77" s="25"/>
      <c r="F77" s="26">
        <v>448.8312</v>
      </c>
      <c r="G77" s="21"/>
      <c r="H77" s="21"/>
      <c r="I77" s="23">
        <v>6</v>
      </c>
      <c r="J77" s="24" t="s">
        <v>128</v>
      </c>
      <c r="K77" s="25"/>
      <c r="L77" s="26">
        <v>0.0005787037</v>
      </c>
      <c r="M77" s="21"/>
      <c r="N77" s="21"/>
      <c r="O77" s="27" t="s">
        <v>42</v>
      </c>
      <c r="P77" s="28"/>
      <c r="Q77" s="28" t="s">
        <v>43</v>
      </c>
      <c r="R77" s="29">
        <v>1</v>
      </c>
      <c r="S77" s="21"/>
      <c r="T77" s="21"/>
      <c r="U77" s="21"/>
      <c r="V77" s="21"/>
      <c r="W77" s="21"/>
      <c r="X77" s="21"/>
      <c r="Y77" s="21"/>
      <c r="Z77" s="22"/>
    </row>
    <row r="78" spans="2:26" ht="12">
      <c r="B78" s="18"/>
      <c r="C78" s="23">
        <v>7</v>
      </c>
      <c r="D78" s="24" t="s">
        <v>129</v>
      </c>
      <c r="E78" s="25"/>
      <c r="F78" s="26">
        <v>646316.9</v>
      </c>
      <c r="G78" s="21"/>
      <c r="H78" s="21"/>
      <c r="I78" s="23">
        <v>7</v>
      </c>
      <c r="J78" s="24" t="s">
        <v>130</v>
      </c>
      <c r="K78" s="25"/>
      <c r="L78" s="26">
        <v>1</v>
      </c>
      <c r="M78" s="21"/>
      <c r="N78" s="21"/>
      <c r="O78" s="30" t="s">
        <v>46</v>
      </c>
      <c r="P78" s="28"/>
      <c r="Q78" s="28" t="s">
        <v>43</v>
      </c>
      <c r="R78" s="29">
        <v>1</v>
      </c>
      <c r="S78" s="21"/>
      <c r="T78" s="21"/>
      <c r="U78" s="21"/>
      <c r="V78" s="21"/>
      <c r="W78" s="21"/>
      <c r="X78" s="21"/>
      <c r="Y78" s="21"/>
      <c r="Z78" s="22"/>
    </row>
    <row r="79" spans="2:26" ht="12">
      <c r="B79" s="18"/>
      <c r="C79" s="23">
        <v>8</v>
      </c>
      <c r="D79" s="24" t="s">
        <v>198</v>
      </c>
      <c r="E79" s="25"/>
      <c r="F79" s="26">
        <v>0.02831685</v>
      </c>
      <c r="G79" s="21"/>
      <c r="H79" s="21"/>
      <c r="I79" s="23">
        <v>8</v>
      </c>
      <c r="J79" s="24" t="s">
        <v>131</v>
      </c>
      <c r="K79" s="25"/>
      <c r="L79" s="26">
        <v>0.1336806</v>
      </c>
      <c r="M79" s="21"/>
      <c r="N79" s="21"/>
      <c r="O79" s="30" t="s">
        <v>50</v>
      </c>
      <c r="P79" s="28"/>
      <c r="Q79" s="28" t="s">
        <v>43</v>
      </c>
      <c r="R79" s="31" t="str">
        <f>INDEX(P72:P76,R77,1)</f>
        <v>Btu/hr.ft² . F</v>
      </c>
      <c r="S79" s="95"/>
      <c r="T79" s="21"/>
      <c r="U79" s="21"/>
      <c r="V79" s="21"/>
      <c r="W79" s="21"/>
      <c r="X79" s="21"/>
      <c r="Y79" s="21"/>
      <c r="Z79" s="22"/>
    </row>
    <row r="80" spans="2:26" ht="12">
      <c r="B80" s="18"/>
      <c r="C80" s="23">
        <v>9</v>
      </c>
      <c r="D80" s="24" t="s">
        <v>199</v>
      </c>
      <c r="E80" s="25"/>
      <c r="F80" s="26">
        <v>1.699011</v>
      </c>
      <c r="G80" s="21"/>
      <c r="H80" s="21"/>
      <c r="I80" s="23">
        <v>9</v>
      </c>
      <c r="J80" s="24" t="s">
        <v>132</v>
      </c>
      <c r="K80" s="25"/>
      <c r="L80" s="26">
        <v>5.614584</v>
      </c>
      <c r="M80" s="21"/>
      <c r="N80" s="21"/>
      <c r="O80" s="30" t="s">
        <v>54</v>
      </c>
      <c r="P80" s="28"/>
      <c r="Q80" s="28" t="s">
        <v>43</v>
      </c>
      <c r="R80" s="31" t="str">
        <f>INDEX(P72:P76,R78,1)</f>
        <v>Btu/hr.ft² . F</v>
      </c>
      <c r="S80" s="21"/>
      <c r="T80" s="21"/>
      <c r="U80" s="21"/>
      <c r="V80" s="21"/>
      <c r="W80" s="21"/>
      <c r="X80" s="21"/>
      <c r="Y80" s="21"/>
      <c r="Z80" s="22"/>
    </row>
    <row r="81" spans="2:26" ht="12">
      <c r="B81" s="18"/>
      <c r="C81" s="23">
        <v>10</v>
      </c>
      <c r="D81" s="24" t="s">
        <v>200</v>
      </c>
      <c r="E81" s="25"/>
      <c r="F81" s="26">
        <v>101.9407</v>
      </c>
      <c r="G81" s="21"/>
      <c r="H81" s="21"/>
      <c r="I81" s="23">
        <v>10</v>
      </c>
      <c r="J81" s="24" t="s">
        <v>133</v>
      </c>
      <c r="K81" s="25"/>
      <c r="L81" s="26">
        <v>0.009259259</v>
      </c>
      <c r="M81" s="21"/>
      <c r="N81" s="21"/>
      <c r="O81" s="30" t="s">
        <v>56</v>
      </c>
      <c r="P81" s="28"/>
      <c r="Q81" s="28" t="s">
        <v>43</v>
      </c>
      <c r="R81" s="32">
        <f>Converter!I26</f>
        <v>10</v>
      </c>
      <c r="S81" s="33" t="str">
        <f>R79</f>
        <v>Btu/hr.ft² . F</v>
      </c>
      <c r="T81" s="21"/>
      <c r="U81" s="21"/>
      <c r="V81" s="21"/>
      <c r="W81" s="21"/>
      <c r="X81" s="21"/>
      <c r="Y81" s="21"/>
      <c r="Z81" s="22"/>
    </row>
    <row r="82" spans="2:26" ht="12">
      <c r="B82" s="18"/>
      <c r="C82" s="23">
        <v>11</v>
      </c>
      <c r="D82" s="24" t="s">
        <v>134</v>
      </c>
      <c r="E82" s="25"/>
      <c r="F82" s="26">
        <v>28.31685</v>
      </c>
      <c r="G82" s="21"/>
      <c r="H82" s="21"/>
      <c r="I82" s="23">
        <v>11</v>
      </c>
      <c r="J82" s="24" t="s">
        <v>135</v>
      </c>
      <c r="K82" s="25"/>
      <c r="L82" s="26">
        <v>2.138889</v>
      </c>
      <c r="M82" s="21"/>
      <c r="N82" s="21"/>
      <c r="O82" s="34" t="s">
        <v>57</v>
      </c>
      <c r="P82" s="28"/>
      <c r="Q82" s="28" t="s">
        <v>43</v>
      </c>
      <c r="R82" s="31">
        <f>INDEX(R72:R76,R78,1)/INDEX(R72:R76,R77,1)</f>
        <v>1</v>
      </c>
      <c r="S82" s="21"/>
      <c r="T82" s="21"/>
      <c r="U82" s="21"/>
      <c r="V82" s="21"/>
      <c r="W82" s="21"/>
      <c r="X82" s="21"/>
      <c r="Y82" s="21"/>
      <c r="Z82" s="22"/>
    </row>
    <row r="83" spans="2:26" ht="12">
      <c r="B83" s="18"/>
      <c r="C83" s="23">
        <v>12</v>
      </c>
      <c r="D83" s="24" t="s">
        <v>136</v>
      </c>
      <c r="E83" s="25"/>
      <c r="F83" s="26">
        <v>1699.011</v>
      </c>
      <c r="G83" s="21"/>
      <c r="H83" s="21"/>
      <c r="I83" s="23">
        <v>12</v>
      </c>
      <c r="J83" s="24" t="s">
        <v>137</v>
      </c>
      <c r="K83" s="25"/>
      <c r="L83" s="26">
        <v>0.01601846</v>
      </c>
      <c r="M83" s="21"/>
      <c r="N83" s="21"/>
      <c r="O83" s="35" t="s">
        <v>58</v>
      </c>
      <c r="P83" s="36"/>
      <c r="Q83" s="36" t="s">
        <v>43</v>
      </c>
      <c r="R83" s="37">
        <f>R82*R81</f>
        <v>10</v>
      </c>
      <c r="S83" s="33" t="str">
        <f>R80</f>
        <v>Btu/hr.ft² . F</v>
      </c>
      <c r="T83" s="21"/>
      <c r="U83" s="21"/>
      <c r="V83" s="21"/>
      <c r="W83" s="21"/>
      <c r="X83" s="21"/>
      <c r="Y83" s="21"/>
      <c r="Z83" s="22"/>
    </row>
    <row r="84" spans="2:26" ht="12">
      <c r="B84" s="18"/>
      <c r="C84" s="23">
        <v>13</v>
      </c>
      <c r="D84" s="24" t="s">
        <v>138</v>
      </c>
      <c r="E84" s="25"/>
      <c r="F84" s="26">
        <v>101940.7</v>
      </c>
      <c r="G84" s="21"/>
      <c r="H84" s="21"/>
      <c r="I84" s="27" t="s">
        <v>42</v>
      </c>
      <c r="J84" s="28"/>
      <c r="K84" s="28" t="s">
        <v>43</v>
      </c>
      <c r="L84" s="29">
        <v>1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</row>
    <row r="85" spans="2:26" ht="12">
      <c r="B85" s="18"/>
      <c r="C85" s="23">
        <v>14</v>
      </c>
      <c r="D85" s="24" t="s">
        <v>139</v>
      </c>
      <c r="E85" s="25"/>
      <c r="F85" s="26">
        <v>2446576.8</v>
      </c>
      <c r="G85" s="21"/>
      <c r="H85" s="21"/>
      <c r="I85" s="30" t="s">
        <v>46</v>
      </c>
      <c r="J85" s="28"/>
      <c r="K85" s="28" t="s">
        <v>43</v>
      </c>
      <c r="L85" s="29">
        <v>1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</row>
    <row r="86" spans="2:26" ht="12">
      <c r="B86" s="18"/>
      <c r="C86" s="27" t="s">
        <v>42</v>
      </c>
      <c r="D86" s="28"/>
      <c r="E86" s="28" t="s">
        <v>43</v>
      </c>
      <c r="F86" s="29">
        <v>1</v>
      </c>
      <c r="G86" s="21"/>
      <c r="H86" s="21"/>
      <c r="I86" s="30" t="s">
        <v>50</v>
      </c>
      <c r="J86" s="28"/>
      <c r="K86" s="28" t="s">
        <v>43</v>
      </c>
      <c r="L86" s="31" t="str">
        <f>INDEX(J72:J83,L84,1)</f>
        <v>gr/cm³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</row>
    <row r="87" spans="2:26" ht="12">
      <c r="B87" s="18"/>
      <c r="C87" s="30" t="s">
        <v>46</v>
      </c>
      <c r="D87" s="28"/>
      <c r="E87" s="28" t="s">
        <v>43</v>
      </c>
      <c r="F87" s="29">
        <v>1</v>
      </c>
      <c r="G87" s="21"/>
      <c r="H87" s="21"/>
      <c r="I87" s="30" t="s">
        <v>54</v>
      </c>
      <c r="J87" s="28"/>
      <c r="K87" s="28" t="s">
        <v>43</v>
      </c>
      <c r="L87" s="31" t="str">
        <f>INDEX(J72:J83,L85,1)</f>
        <v>gr/cm³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</row>
    <row r="88" spans="2:26" ht="12">
      <c r="B88" s="18"/>
      <c r="C88" s="30" t="s">
        <v>50</v>
      </c>
      <c r="D88" s="28"/>
      <c r="E88" s="28" t="s">
        <v>43</v>
      </c>
      <c r="F88" s="31" t="str">
        <f>INDEX(D72:D85,F86,1)</f>
        <v>ft³/sec</v>
      </c>
      <c r="G88" s="21"/>
      <c r="H88" s="21"/>
      <c r="I88" s="30" t="s">
        <v>56</v>
      </c>
      <c r="J88" s="28"/>
      <c r="K88" s="28" t="s">
        <v>43</v>
      </c>
      <c r="L88" s="32">
        <f>Converter!F26</f>
        <v>10</v>
      </c>
      <c r="M88" s="33" t="str">
        <f>L86</f>
        <v>gr/cm³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</row>
    <row r="89" spans="2:26" ht="12">
      <c r="B89" s="18"/>
      <c r="C89" s="30" t="s">
        <v>54</v>
      </c>
      <c r="D89" s="28"/>
      <c r="E89" s="28" t="s">
        <v>43</v>
      </c>
      <c r="F89" s="31" t="str">
        <f>INDEX(D72:D85,F87,1)</f>
        <v>ft³/sec</v>
      </c>
      <c r="G89" s="21"/>
      <c r="H89" s="21"/>
      <c r="I89" s="34" t="s">
        <v>57</v>
      </c>
      <c r="J89" s="28"/>
      <c r="K89" s="28" t="s">
        <v>43</v>
      </c>
      <c r="L89" s="31">
        <f>INDEX(L72:L83,L85,1)/INDEX(L72:L83,L84,1)</f>
        <v>1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</row>
    <row r="90" spans="2:26" ht="12">
      <c r="B90" s="18"/>
      <c r="C90" s="30" t="s">
        <v>56</v>
      </c>
      <c r="D90" s="28"/>
      <c r="E90" s="28" t="s">
        <v>43</v>
      </c>
      <c r="F90" s="32">
        <f>Converter!C26</f>
        <v>10</v>
      </c>
      <c r="G90" s="33" t="str">
        <f>F88</f>
        <v>ft³/sec</v>
      </c>
      <c r="H90" s="21"/>
      <c r="I90" s="35" t="s">
        <v>58</v>
      </c>
      <c r="J90" s="36"/>
      <c r="K90" s="36" t="s">
        <v>43</v>
      </c>
      <c r="L90" s="37">
        <f>L89*L88</f>
        <v>10</v>
      </c>
      <c r="M90" s="33" t="str">
        <f>L87</f>
        <v>gr/cm³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</row>
    <row r="91" spans="2:26" ht="12">
      <c r="B91" s="18"/>
      <c r="C91" s="34" t="s">
        <v>57</v>
      </c>
      <c r="D91" s="28"/>
      <c r="E91" s="28" t="s">
        <v>43</v>
      </c>
      <c r="F91" s="31">
        <f>INDEX(F72:F85,F87,1)/INDEX(F72:F85,F86,1)</f>
        <v>1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2"/>
    </row>
    <row r="92" spans="2:26" ht="12">
      <c r="B92" s="18"/>
      <c r="C92" s="35" t="s">
        <v>58</v>
      </c>
      <c r="D92" s="36"/>
      <c r="E92" s="36" t="s">
        <v>43</v>
      </c>
      <c r="F92" s="37">
        <f>F91*F90</f>
        <v>10</v>
      </c>
      <c r="G92" s="33" t="str">
        <f>F89</f>
        <v>ft³/sec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</row>
    <row r="93" spans="2:26" ht="12">
      <c r="B93" s="1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2"/>
    </row>
    <row r="94" spans="2:26" ht="12.75">
      <c r="B94" s="18"/>
      <c r="C94" s="19" t="s">
        <v>16</v>
      </c>
      <c r="D94" s="21"/>
      <c r="E94" s="21"/>
      <c r="F94" s="21"/>
      <c r="G94" s="21"/>
      <c r="H94" s="21"/>
      <c r="I94" s="19" t="s">
        <v>17</v>
      </c>
      <c r="J94" s="21"/>
      <c r="K94" s="21"/>
      <c r="L94" s="21"/>
      <c r="M94" s="21"/>
      <c r="N94" s="21"/>
      <c r="O94" s="19" t="s">
        <v>18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2"/>
    </row>
    <row r="95" spans="2:26" ht="12">
      <c r="B95" s="18"/>
      <c r="C95" s="23">
        <v>1</v>
      </c>
      <c r="D95" s="24" t="s">
        <v>140</v>
      </c>
      <c r="E95" s="25"/>
      <c r="F95" s="26">
        <v>1</v>
      </c>
      <c r="G95" s="21"/>
      <c r="H95" s="21"/>
      <c r="I95" s="23">
        <v>1</v>
      </c>
      <c r="J95" s="24" t="s">
        <v>141</v>
      </c>
      <c r="K95" s="25"/>
      <c r="L95" s="26">
        <v>1</v>
      </c>
      <c r="M95" s="21"/>
      <c r="N95" s="21"/>
      <c r="O95" s="23">
        <v>1</v>
      </c>
      <c r="P95" s="24" t="s">
        <v>142</v>
      </c>
      <c r="Q95" s="25"/>
      <c r="R95" s="26">
        <v>1</v>
      </c>
      <c r="S95" s="21"/>
      <c r="T95" s="21"/>
      <c r="U95" s="21"/>
      <c r="V95" s="21"/>
      <c r="W95" s="21"/>
      <c r="X95" s="21"/>
      <c r="Y95" s="21"/>
      <c r="Z95" s="22"/>
    </row>
    <row r="96" spans="2:26" ht="12">
      <c r="B96" s="18"/>
      <c r="C96" s="23">
        <v>2</v>
      </c>
      <c r="D96" s="24" t="s">
        <v>143</v>
      </c>
      <c r="E96" s="25"/>
      <c r="F96" s="26">
        <v>2.041772</v>
      </c>
      <c r="G96" s="21"/>
      <c r="H96" s="21"/>
      <c r="I96" s="23">
        <v>2</v>
      </c>
      <c r="J96" s="24" t="s">
        <v>144</v>
      </c>
      <c r="K96" s="25"/>
      <c r="L96" s="26">
        <v>144</v>
      </c>
      <c r="M96" s="21"/>
      <c r="N96" s="21"/>
      <c r="O96" s="23">
        <v>2</v>
      </c>
      <c r="P96" s="24" t="s">
        <v>145</v>
      </c>
      <c r="Q96" s="25"/>
      <c r="R96" s="26">
        <v>0.004133789</v>
      </c>
      <c r="S96" s="21"/>
      <c r="T96" s="21"/>
      <c r="U96" s="21"/>
      <c r="V96" s="21"/>
      <c r="W96" s="21"/>
      <c r="X96" s="21"/>
      <c r="Y96" s="21"/>
      <c r="Z96" s="22"/>
    </row>
    <row r="97" spans="2:26" ht="12">
      <c r="B97" s="18"/>
      <c r="C97" s="23">
        <v>3</v>
      </c>
      <c r="D97" s="24" t="s">
        <v>146</v>
      </c>
      <c r="E97" s="25"/>
      <c r="F97" s="26">
        <v>51.71508</v>
      </c>
      <c r="G97" s="21"/>
      <c r="H97" s="21"/>
      <c r="I97" s="23">
        <v>3</v>
      </c>
      <c r="J97" s="24" t="s">
        <v>147</v>
      </c>
      <c r="K97" s="25"/>
      <c r="L97" s="26">
        <v>0.1111111</v>
      </c>
      <c r="M97" s="21"/>
      <c r="N97" s="21"/>
      <c r="O97" s="23">
        <v>3</v>
      </c>
      <c r="P97" s="24" t="s">
        <v>148</v>
      </c>
      <c r="Q97" s="25"/>
      <c r="R97" s="26">
        <v>0.01730735</v>
      </c>
      <c r="S97" s="21"/>
      <c r="T97" s="21"/>
      <c r="U97" s="21"/>
      <c r="V97" s="21"/>
      <c r="W97" s="21"/>
      <c r="X97" s="21"/>
      <c r="Y97" s="21"/>
      <c r="Z97" s="22"/>
    </row>
    <row r="98" spans="2:26" ht="12">
      <c r="B98" s="18"/>
      <c r="C98" s="23">
        <v>4</v>
      </c>
      <c r="D98" s="24" t="s">
        <v>201</v>
      </c>
      <c r="E98" s="25"/>
      <c r="F98" s="26">
        <v>2.308966</v>
      </c>
      <c r="G98" s="21"/>
      <c r="H98" s="21"/>
      <c r="I98" s="23">
        <v>4</v>
      </c>
      <c r="J98" s="24" t="s">
        <v>149</v>
      </c>
      <c r="K98" s="25"/>
      <c r="L98" s="26">
        <v>3.587007E-08</v>
      </c>
      <c r="M98" s="21"/>
      <c r="N98" s="21"/>
      <c r="O98" s="23">
        <v>4</v>
      </c>
      <c r="P98" s="24" t="s">
        <v>150</v>
      </c>
      <c r="Q98" s="25"/>
      <c r="R98" s="26">
        <v>1.488164</v>
      </c>
      <c r="S98" s="21"/>
      <c r="T98" s="21"/>
      <c r="U98" s="21"/>
      <c r="V98" s="21"/>
      <c r="W98" s="21"/>
      <c r="X98" s="21"/>
      <c r="Y98" s="21"/>
      <c r="Z98" s="22"/>
    </row>
    <row r="99" spans="2:26" ht="12">
      <c r="B99" s="18"/>
      <c r="C99" s="23">
        <v>5</v>
      </c>
      <c r="D99" s="24" t="s">
        <v>202</v>
      </c>
      <c r="E99" s="25"/>
      <c r="F99" s="26">
        <v>27.70759</v>
      </c>
      <c r="G99" s="21"/>
      <c r="H99" s="21"/>
      <c r="I99" s="23">
        <v>5</v>
      </c>
      <c r="J99" s="24" t="s">
        <v>151</v>
      </c>
      <c r="K99" s="25"/>
      <c r="L99" s="26">
        <v>92903.04</v>
      </c>
      <c r="M99" s="21"/>
      <c r="N99" s="21"/>
      <c r="O99" s="23">
        <v>5</v>
      </c>
      <c r="P99" s="24" t="s">
        <v>152</v>
      </c>
      <c r="Q99" s="25"/>
      <c r="R99" s="26">
        <v>1.730735</v>
      </c>
      <c r="S99" s="21"/>
      <c r="T99" s="21"/>
      <c r="U99" s="21"/>
      <c r="V99" s="21"/>
      <c r="W99" s="21"/>
      <c r="X99" s="21"/>
      <c r="Y99" s="21"/>
      <c r="Z99" s="22"/>
    </row>
    <row r="100" spans="2:26" ht="12">
      <c r="B100" s="18"/>
      <c r="C100" s="23">
        <v>6</v>
      </c>
      <c r="D100" s="24" t="s">
        <v>153</v>
      </c>
      <c r="E100" s="25"/>
      <c r="F100" s="26">
        <v>51.71508</v>
      </c>
      <c r="G100" s="21"/>
      <c r="H100" s="21"/>
      <c r="I100" s="23">
        <v>6</v>
      </c>
      <c r="J100" s="24" t="s">
        <v>154</v>
      </c>
      <c r="K100" s="25"/>
      <c r="L100" s="26">
        <v>929.0304</v>
      </c>
      <c r="M100" s="21"/>
      <c r="N100" s="21"/>
      <c r="O100" s="27" t="s">
        <v>42</v>
      </c>
      <c r="P100" s="28"/>
      <c r="Q100" s="28" t="s">
        <v>43</v>
      </c>
      <c r="R100" s="29">
        <v>1</v>
      </c>
      <c r="S100" s="21"/>
      <c r="T100" s="21"/>
      <c r="U100" s="21"/>
      <c r="V100" s="21"/>
      <c r="W100" s="21"/>
      <c r="X100" s="21"/>
      <c r="Y100" s="21"/>
      <c r="Z100" s="22"/>
    </row>
    <row r="101" spans="2:26" ht="12">
      <c r="B101" s="18"/>
      <c r="C101" s="23">
        <v>7</v>
      </c>
      <c r="D101" s="24" t="s">
        <v>155</v>
      </c>
      <c r="E101" s="25"/>
      <c r="F101" s="26">
        <v>0.06804596</v>
      </c>
      <c r="G101" s="21"/>
      <c r="H101" s="21"/>
      <c r="I101" s="23">
        <v>7</v>
      </c>
      <c r="J101" s="24" t="s">
        <v>156</v>
      </c>
      <c r="K101" s="25"/>
      <c r="L101" s="26">
        <v>0.09290304</v>
      </c>
      <c r="M101" s="21"/>
      <c r="N101" s="21"/>
      <c r="O101" s="30" t="s">
        <v>46</v>
      </c>
      <c r="P101" s="28"/>
      <c r="Q101" s="28" t="s">
        <v>43</v>
      </c>
      <c r="R101" s="29">
        <v>1</v>
      </c>
      <c r="S101" s="21"/>
      <c r="T101" s="21"/>
      <c r="U101" s="21"/>
      <c r="V101" s="21"/>
      <c r="W101" s="21"/>
      <c r="X101" s="21"/>
      <c r="Y101" s="21"/>
      <c r="Z101" s="22"/>
    </row>
    <row r="102" spans="2:26" ht="12">
      <c r="B102" s="18"/>
      <c r="C102" s="23">
        <v>8</v>
      </c>
      <c r="D102" s="24" t="s">
        <v>157</v>
      </c>
      <c r="E102" s="25"/>
      <c r="F102" s="26">
        <v>0.06894757</v>
      </c>
      <c r="G102" s="21"/>
      <c r="H102" s="21"/>
      <c r="I102" s="23">
        <v>8</v>
      </c>
      <c r="J102" s="24" t="s">
        <v>158</v>
      </c>
      <c r="K102" s="25"/>
      <c r="L102" s="26">
        <v>9.290304E-08</v>
      </c>
      <c r="M102" s="21"/>
      <c r="N102" s="21"/>
      <c r="O102" s="30" t="s">
        <v>50</v>
      </c>
      <c r="P102" s="28"/>
      <c r="Q102" s="28" t="s">
        <v>43</v>
      </c>
      <c r="R102" s="31" t="str">
        <f>INDEX(P95:P99,R100,1)</f>
        <v>Btu/hr.ft.F</v>
      </c>
      <c r="S102" s="21"/>
      <c r="T102" s="21"/>
      <c r="U102" s="21"/>
      <c r="V102" s="21"/>
      <c r="W102" s="21"/>
      <c r="X102" s="21"/>
      <c r="Y102" s="21"/>
      <c r="Z102" s="22"/>
    </row>
    <row r="103" spans="2:26" ht="12">
      <c r="B103" s="18"/>
      <c r="C103" s="23">
        <v>9</v>
      </c>
      <c r="D103" s="24" t="s">
        <v>159</v>
      </c>
      <c r="E103" s="25"/>
      <c r="F103" s="26">
        <v>68.94757</v>
      </c>
      <c r="G103" s="21"/>
      <c r="H103" s="21"/>
      <c r="I103" s="23">
        <v>9</v>
      </c>
      <c r="J103" s="24" t="s">
        <v>160</v>
      </c>
      <c r="K103" s="25"/>
      <c r="L103" s="26">
        <v>9.290304E-06</v>
      </c>
      <c r="M103" s="21"/>
      <c r="N103" s="21"/>
      <c r="O103" s="30" t="s">
        <v>54</v>
      </c>
      <c r="P103" s="28"/>
      <c r="Q103" s="28" t="s">
        <v>43</v>
      </c>
      <c r="R103" s="31" t="str">
        <f>INDEX(P95:P99,R101,1)</f>
        <v>Btu/hr.ft.F</v>
      </c>
      <c r="S103" s="21"/>
      <c r="T103" s="21"/>
      <c r="U103" s="21"/>
      <c r="V103" s="21"/>
      <c r="W103" s="21"/>
      <c r="X103" s="21"/>
      <c r="Y103" s="21"/>
      <c r="Z103" s="22"/>
    </row>
    <row r="104" spans="2:26" ht="12">
      <c r="B104" s="18"/>
      <c r="C104" s="23">
        <v>10</v>
      </c>
      <c r="D104" s="24" t="s">
        <v>161</v>
      </c>
      <c r="E104" s="25"/>
      <c r="F104" s="26">
        <v>0.07030696</v>
      </c>
      <c r="G104" s="21"/>
      <c r="H104" s="21"/>
      <c r="I104" s="23">
        <v>10</v>
      </c>
      <c r="J104" s="24" t="s">
        <v>162</v>
      </c>
      <c r="K104" s="25"/>
      <c r="L104" s="26">
        <v>0.0009290304</v>
      </c>
      <c r="M104" s="21"/>
      <c r="N104" s="21"/>
      <c r="O104" s="30" t="s">
        <v>56</v>
      </c>
      <c r="P104" s="28"/>
      <c r="Q104" s="28" t="s">
        <v>43</v>
      </c>
      <c r="R104" s="32">
        <f>Converter!I30</f>
        <v>10</v>
      </c>
      <c r="S104" s="33" t="str">
        <f>R102</f>
        <v>Btu/hr.ft.F</v>
      </c>
      <c r="T104" s="21"/>
      <c r="U104" s="21"/>
      <c r="V104" s="21"/>
      <c r="W104" s="21"/>
      <c r="X104" s="21"/>
      <c r="Y104" s="21"/>
      <c r="Z104" s="22"/>
    </row>
    <row r="105" spans="2:26" ht="12">
      <c r="B105" s="18"/>
      <c r="C105" s="23">
        <v>11</v>
      </c>
      <c r="D105" s="24" t="s">
        <v>163</v>
      </c>
      <c r="E105" s="25"/>
      <c r="F105" s="26">
        <v>6.894757</v>
      </c>
      <c r="G105" s="21"/>
      <c r="H105" s="21"/>
      <c r="I105" s="23">
        <v>11</v>
      </c>
      <c r="J105" s="24" t="s">
        <v>164</v>
      </c>
      <c r="K105" s="25"/>
      <c r="L105" s="26">
        <v>2.295684E-05</v>
      </c>
      <c r="M105" s="21"/>
      <c r="N105" s="21"/>
      <c r="O105" s="34" t="s">
        <v>57</v>
      </c>
      <c r="P105" s="28"/>
      <c r="Q105" s="28" t="s">
        <v>43</v>
      </c>
      <c r="R105" s="31">
        <f>INDEX(R95:R99,R101,1)/INDEX(R95:R99,R100,1)</f>
        <v>1</v>
      </c>
      <c r="S105" s="21"/>
      <c r="T105" s="21"/>
      <c r="U105" s="21"/>
      <c r="V105" s="21"/>
      <c r="W105" s="21"/>
      <c r="X105" s="21"/>
      <c r="Y105" s="21"/>
      <c r="Z105" s="22"/>
    </row>
    <row r="106" spans="2:26" ht="12">
      <c r="B106" s="18"/>
      <c r="C106" s="23">
        <v>12</v>
      </c>
      <c r="D106" s="24" t="s">
        <v>165</v>
      </c>
      <c r="E106" s="25"/>
      <c r="F106" s="26">
        <v>6894.757</v>
      </c>
      <c r="G106" s="21"/>
      <c r="H106" s="21"/>
      <c r="I106" s="27" t="s">
        <v>42</v>
      </c>
      <c r="J106" s="28"/>
      <c r="K106" s="28" t="s">
        <v>43</v>
      </c>
      <c r="L106" s="29">
        <v>1</v>
      </c>
      <c r="M106" s="21"/>
      <c r="N106" s="21"/>
      <c r="O106" s="35" t="s">
        <v>58</v>
      </c>
      <c r="P106" s="36"/>
      <c r="Q106" s="36" t="s">
        <v>43</v>
      </c>
      <c r="R106" s="37">
        <f>R105*R104</f>
        <v>10</v>
      </c>
      <c r="S106" s="33" t="str">
        <f>R103</f>
        <v>Btu/hr.ft.F</v>
      </c>
      <c r="T106" s="21"/>
      <c r="U106" s="21"/>
      <c r="V106" s="21"/>
      <c r="W106" s="21"/>
      <c r="X106" s="21"/>
      <c r="Y106" s="21"/>
      <c r="Z106" s="22"/>
    </row>
    <row r="107" spans="2:26" ht="12">
      <c r="B107" s="18"/>
      <c r="C107" s="27" t="s">
        <v>42</v>
      </c>
      <c r="D107" s="28"/>
      <c r="E107" s="28" t="s">
        <v>43</v>
      </c>
      <c r="F107" s="29">
        <v>1</v>
      </c>
      <c r="G107" s="21"/>
      <c r="H107" s="21"/>
      <c r="I107" s="30" t="s">
        <v>46</v>
      </c>
      <c r="J107" s="28"/>
      <c r="K107" s="28" t="s">
        <v>43</v>
      </c>
      <c r="L107" s="29">
        <v>1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2"/>
    </row>
    <row r="108" spans="2:26" ht="12">
      <c r="B108" s="18"/>
      <c r="C108" s="30" t="s">
        <v>46</v>
      </c>
      <c r="D108" s="28"/>
      <c r="E108" s="28" t="s">
        <v>43</v>
      </c>
      <c r="F108" s="29">
        <v>1</v>
      </c>
      <c r="G108" s="21"/>
      <c r="H108" s="21"/>
      <c r="I108" s="30" t="s">
        <v>50</v>
      </c>
      <c r="J108" s="28"/>
      <c r="K108" s="28" t="s">
        <v>43</v>
      </c>
      <c r="L108" s="31" t="str">
        <f>INDEX(J95:J105,L106,1)</f>
        <v>ft²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2"/>
    </row>
    <row r="109" spans="2:26" ht="12">
      <c r="B109" s="18"/>
      <c r="C109" s="30" t="s">
        <v>50</v>
      </c>
      <c r="D109" s="28"/>
      <c r="E109" s="28" t="s">
        <v>43</v>
      </c>
      <c r="F109" s="31" t="str">
        <f>INDEX(D95:D106,F107,1)</f>
        <v>psi</v>
      </c>
      <c r="G109" s="21"/>
      <c r="H109" s="21"/>
      <c r="I109" s="30" t="s">
        <v>54</v>
      </c>
      <c r="J109" s="28"/>
      <c r="K109" s="28" t="s">
        <v>43</v>
      </c>
      <c r="L109" s="31" t="str">
        <f>INDEX(J95:J105,L107,1)</f>
        <v>ft²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2"/>
    </row>
    <row r="110" spans="2:26" ht="12">
      <c r="B110" s="18"/>
      <c r="C110" s="30" t="s">
        <v>54</v>
      </c>
      <c r="D110" s="28"/>
      <c r="E110" s="28" t="s">
        <v>43</v>
      </c>
      <c r="F110" s="31" t="str">
        <f>INDEX(D95:D106,F108,1)</f>
        <v>psi</v>
      </c>
      <c r="G110" s="21"/>
      <c r="H110" s="21"/>
      <c r="I110" s="30" t="s">
        <v>56</v>
      </c>
      <c r="J110" s="28"/>
      <c r="K110" s="28" t="s">
        <v>43</v>
      </c>
      <c r="L110" s="32">
        <f>Converter!F30</f>
        <v>10</v>
      </c>
      <c r="M110" s="33" t="str">
        <f>L108</f>
        <v>ft²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2"/>
    </row>
    <row r="111" spans="2:26" ht="12">
      <c r="B111" s="18"/>
      <c r="C111" s="30" t="s">
        <v>56</v>
      </c>
      <c r="D111" s="28"/>
      <c r="E111" s="28" t="s">
        <v>43</v>
      </c>
      <c r="F111" s="32">
        <f>Converter!C30</f>
        <v>10</v>
      </c>
      <c r="G111" s="33" t="str">
        <f>F109</f>
        <v>psi</v>
      </c>
      <c r="H111" s="21"/>
      <c r="I111" s="34" t="s">
        <v>57</v>
      </c>
      <c r="J111" s="28"/>
      <c r="K111" s="28" t="s">
        <v>43</v>
      </c>
      <c r="L111" s="31">
        <f>INDEX(L95:L105,L107,1)/INDEX(L95:L105,L106,1)</f>
        <v>1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2"/>
    </row>
    <row r="112" spans="2:26" ht="12">
      <c r="B112" s="18"/>
      <c r="C112" s="34" t="s">
        <v>57</v>
      </c>
      <c r="D112" s="28"/>
      <c r="E112" s="28" t="s">
        <v>43</v>
      </c>
      <c r="F112" s="31">
        <f>INDEX(F95:F106,F108,1)/INDEX(F95:F106,F107,1)</f>
        <v>1</v>
      </c>
      <c r="G112" s="21"/>
      <c r="H112" s="21"/>
      <c r="I112" s="35" t="s">
        <v>58</v>
      </c>
      <c r="J112" s="36"/>
      <c r="K112" s="36" t="s">
        <v>43</v>
      </c>
      <c r="L112" s="37">
        <f>L111*L110</f>
        <v>10</v>
      </c>
      <c r="M112" s="33" t="str">
        <f>L109</f>
        <v>ft²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2"/>
    </row>
    <row r="113" spans="2:26" ht="12">
      <c r="B113" s="18"/>
      <c r="C113" s="35" t="s">
        <v>58</v>
      </c>
      <c r="D113" s="36"/>
      <c r="E113" s="36" t="s">
        <v>43</v>
      </c>
      <c r="F113" s="37">
        <f>F112*F111</f>
        <v>10</v>
      </c>
      <c r="G113" s="33" t="str">
        <f>F110</f>
        <v>psi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2"/>
    </row>
    <row r="114" spans="2:26" ht="12">
      <c r="B114" s="1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2"/>
    </row>
    <row r="115" spans="2:26" ht="12.75" thickBo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4"/>
    </row>
    <row r="118" spans="5:14" ht="12">
      <c r="E118" s="119" t="s">
        <v>166</v>
      </c>
      <c r="F118" s="120"/>
      <c r="G118" s="121"/>
      <c r="H118" s="115" t="s">
        <v>167</v>
      </c>
      <c r="I118" s="116"/>
      <c r="J118" s="119" t="s">
        <v>168</v>
      </c>
      <c r="K118" s="120"/>
      <c r="L118" s="121"/>
      <c r="M118" s="115" t="s">
        <v>169</v>
      </c>
      <c r="N118" s="116"/>
    </row>
    <row r="119" spans="3:14" ht="12">
      <c r="C119" s="13" t="s">
        <v>170</v>
      </c>
      <c r="E119" s="45"/>
      <c r="F119" s="46" t="s">
        <v>171</v>
      </c>
      <c r="G119" s="47" t="s">
        <v>172</v>
      </c>
      <c r="H119" s="117"/>
      <c r="I119" s="118"/>
      <c r="J119" s="47" t="s">
        <v>171</v>
      </c>
      <c r="K119" s="48"/>
      <c r="L119" s="49" t="s">
        <v>172</v>
      </c>
      <c r="M119" s="117"/>
      <c r="N119" s="118"/>
    </row>
    <row r="120" spans="3:14" ht="12.75" customHeight="1">
      <c r="C120" s="106" t="s">
        <v>1</v>
      </c>
      <c r="D120" s="107"/>
      <c r="E120" s="50" t="s">
        <v>173</v>
      </c>
      <c r="F120" s="51">
        <f>ROW(D6:D14)</f>
        <v>6</v>
      </c>
      <c r="G120" s="52">
        <f>COLUMN(D6:D14)</f>
        <v>4</v>
      </c>
      <c r="H120" s="102" t="str">
        <f>ADDRESS(F120,G120)&amp;":"&amp;ADDRESS(F121,G121)</f>
        <v>$D$6:$D$14</v>
      </c>
      <c r="I120" s="103"/>
      <c r="J120" s="52">
        <f>ROW(F6:F14)</f>
        <v>6</v>
      </c>
      <c r="K120" s="51"/>
      <c r="L120" s="53">
        <f>COLUMN(F6:F14)</f>
        <v>6</v>
      </c>
      <c r="M120" s="102" t="str">
        <f>ADDRESS(J120,L120)&amp;":"&amp;ADDRESS(J121,L121)</f>
        <v>$F$6:$F$14</v>
      </c>
      <c r="N120" s="103"/>
    </row>
    <row r="121" spans="3:14" ht="13.5" customHeight="1">
      <c r="C121" s="108"/>
      <c r="D121" s="109"/>
      <c r="E121" s="54" t="s">
        <v>174</v>
      </c>
      <c r="F121" s="55">
        <f>ROW(D6:D14)+ROWS(D6:D14)-1</f>
        <v>14</v>
      </c>
      <c r="G121" s="56">
        <f>COLUMN(D6:D14)+COLUMNS(D6:D14)-1</f>
        <v>4</v>
      </c>
      <c r="H121" s="104"/>
      <c r="I121" s="105"/>
      <c r="J121" s="56">
        <f>ROW(F6:F14)+ROWS(F6:F14)-1</f>
        <v>14</v>
      </c>
      <c r="K121" s="55"/>
      <c r="L121" s="57">
        <f>COLUMN(F6:F14)+COLUMNS(F6:F14)-1</f>
        <v>6</v>
      </c>
      <c r="M121" s="104"/>
      <c r="N121" s="105"/>
    </row>
    <row r="122" spans="3:14" ht="12">
      <c r="C122" s="110" t="s">
        <v>5</v>
      </c>
      <c r="D122" s="111"/>
      <c r="E122" s="58" t="s">
        <v>173</v>
      </c>
      <c r="F122" s="59">
        <f>ROW(D29:D39)</f>
        <v>29</v>
      </c>
      <c r="G122" s="60">
        <f>COLUMN(D29:D39)</f>
        <v>4</v>
      </c>
      <c r="H122" s="112" t="str">
        <f>ADDRESS(F122,G122)&amp;":"&amp;ADDRESS(F123,G123)</f>
        <v>$D$29:$D$39</v>
      </c>
      <c r="I122" s="113"/>
      <c r="J122" s="60">
        <f>ROW(F29:F39)</f>
        <v>29</v>
      </c>
      <c r="K122" s="59"/>
      <c r="L122" s="61">
        <f>COLUMN(F29:F39)</f>
        <v>6</v>
      </c>
      <c r="M122" s="112" t="str">
        <f>ADDRESS(J122,L122)&amp;":"&amp;ADDRESS(J123,L123)</f>
        <v>$F$29:$F$39</v>
      </c>
      <c r="N122" s="113"/>
    </row>
    <row r="123" spans="3:14" ht="12">
      <c r="C123" s="110"/>
      <c r="D123" s="111"/>
      <c r="E123" s="58" t="s">
        <v>174</v>
      </c>
      <c r="F123" s="59">
        <f>ROW(D29:D39)+ROWS(D29:D39)-1</f>
        <v>39</v>
      </c>
      <c r="G123" s="60">
        <f>COLUMN(D29:D39)+COLUMNS(D29:D39)-1</f>
        <v>4</v>
      </c>
      <c r="H123" s="114"/>
      <c r="I123" s="113"/>
      <c r="J123" s="60">
        <f>ROW(F29:F39)+ROWS(F29:F39)-1</f>
        <v>39</v>
      </c>
      <c r="K123" s="59"/>
      <c r="L123" s="61">
        <f>COLUMN(F29:F39)+COLUMNS(F29:F39)-1</f>
        <v>6</v>
      </c>
      <c r="M123" s="114"/>
      <c r="N123" s="113"/>
    </row>
    <row r="124" spans="3:14" ht="12">
      <c r="C124" s="106" t="s">
        <v>9</v>
      </c>
      <c r="D124" s="107"/>
      <c r="E124" s="50" t="s">
        <v>173</v>
      </c>
      <c r="F124" s="51">
        <f>ROW(D51:D58)</f>
        <v>51</v>
      </c>
      <c r="G124" s="52">
        <f>COLUMN(D51:D58)</f>
        <v>4</v>
      </c>
      <c r="H124" s="102" t="str">
        <f>ADDRESS(F124,G124)&amp;":"&amp;ADDRESS(F125,G125)</f>
        <v>$D$51:$F$58</v>
      </c>
      <c r="I124" s="103"/>
      <c r="J124" s="52">
        <f>ROW(F51:F58)</f>
        <v>51</v>
      </c>
      <c r="K124" s="51"/>
      <c r="L124" s="53">
        <f>COLUMN(F51:F58)</f>
        <v>6</v>
      </c>
      <c r="M124" s="102" t="str">
        <f>ADDRESS(J124,L124)&amp;":"&amp;ADDRESS(J125,L125)</f>
        <v>$F$51:$F$61</v>
      </c>
      <c r="N124" s="103"/>
    </row>
    <row r="125" spans="3:14" ht="12">
      <c r="C125" s="108"/>
      <c r="D125" s="109"/>
      <c r="E125" s="54" t="s">
        <v>174</v>
      </c>
      <c r="F125" s="55">
        <f>ROW(D51:D58)+ROWS(D51:D58)-1</f>
        <v>58</v>
      </c>
      <c r="G125" s="56">
        <f>COLUMN(F51:F58)+COLUMNS(F51:F58)-1</f>
        <v>6</v>
      </c>
      <c r="H125" s="104"/>
      <c r="I125" s="105"/>
      <c r="J125" s="56">
        <f>ROW(F51:F58)+ROWS(F31:F41)-1</f>
        <v>61</v>
      </c>
      <c r="K125" s="55"/>
      <c r="L125" s="62">
        <f>COLUMN(F51:F58)+COLUMNS(F51:F58)-1</f>
        <v>6</v>
      </c>
      <c r="M125" s="104"/>
      <c r="N125" s="105"/>
    </row>
    <row r="126" spans="3:14" ht="12">
      <c r="C126" s="110" t="s">
        <v>13</v>
      </c>
      <c r="D126" s="111"/>
      <c r="E126" s="58" t="s">
        <v>173</v>
      </c>
      <c r="F126" s="59">
        <f>ROW(D72:D85)</f>
        <v>72</v>
      </c>
      <c r="G126" s="60">
        <f>COLUMN(D72:D85)</f>
        <v>4</v>
      </c>
      <c r="H126" s="112" t="str">
        <f>ADDRESS(F126,G126)&amp;":"&amp;ADDRESS(F127,G127)</f>
        <v>$D$72:$D$85</v>
      </c>
      <c r="I126" s="113"/>
      <c r="J126" s="60">
        <f>ROW(F72:F85)</f>
        <v>72</v>
      </c>
      <c r="K126" s="59"/>
      <c r="L126" s="61">
        <f>COLUMN(F72:F85)</f>
        <v>6</v>
      </c>
      <c r="M126" s="112" t="str">
        <f>ADDRESS(J126,L126)&amp;":"&amp;ADDRESS(J127,L127)</f>
        <v>$F$72:$F$85</v>
      </c>
      <c r="N126" s="113"/>
    </row>
    <row r="127" spans="3:14" ht="12">
      <c r="C127" s="110"/>
      <c r="D127" s="111"/>
      <c r="E127" s="58" t="s">
        <v>174</v>
      </c>
      <c r="F127" s="59">
        <f>ROW(D72:D85)+ROWS(D72:D85)-1</f>
        <v>85</v>
      </c>
      <c r="G127" s="60">
        <f>COLUMN(D72:D85)+COLUMNS(D72:D85)-1</f>
        <v>4</v>
      </c>
      <c r="H127" s="114"/>
      <c r="I127" s="113"/>
      <c r="J127" s="63">
        <f>ROW(F72:F85)+ROWS(F72:F85)-1</f>
        <v>85</v>
      </c>
      <c r="K127" s="59"/>
      <c r="L127" s="64">
        <f>COLUMN(F72:F85)+COLUMNS(F72:F85)-1</f>
        <v>6</v>
      </c>
      <c r="M127" s="114"/>
      <c r="N127" s="113"/>
    </row>
    <row r="128" spans="3:14" ht="12">
      <c r="C128" s="106" t="s">
        <v>16</v>
      </c>
      <c r="D128" s="107"/>
      <c r="E128" s="50" t="s">
        <v>173</v>
      </c>
      <c r="F128" s="51">
        <f>ROW(D95:D106)</f>
        <v>95</v>
      </c>
      <c r="G128" s="52">
        <f>COLUMN(D95:D106)</f>
        <v>4</v>
      </c>
      <c r="H128" s="102" t="str">
        <f>ADDRESS(F128,G128)&amp;":"&amp;ADDRESS(F129,G129)</f>
        <v>$D$95:$D$106</v>
      </c>
      <c r="I128" s="103"/>
      <c r="J128" s="52">
        <f>ROW(F95:F106)</f>
        <v>95</v>
      </c>
      <c r="K128" s="51"/>
      <c r="L128" s="53">
        <f>COLUMN(F95:F106)</f>
        <v>6</v>
      </c>
      <c r="M128" s="102" t="str">
        <f>ADDRESS(J128,L128)&amp;":"&amp;ADDRESS(J129,L129)</f>
        <v>$F$95:$F$106</v>
      </c>
      <c r="N128" s="103"/>
    </row>
    <row r="129" spans="3:14" ht="12">
      <c r="C129" s="108"/>
      <c r="D129" s="109"/>
      <c r="E129" s="54" t="s">
        <v>174</v>
      </c>
      <c r="F129" s="55">
        <f>ROW(D95:D106)+ROWS(D95:D106)-1</f>
        <v>106</v>
      </c>
      <c r="G129" s="56">
        <f>COLUMN(D95:D106)+COLUMNS(D95:D106)-1</f>
        <v>4</v>
      </c>
      <c r="H129" s="104"/>
      <c r="I129" s="105"/>
      <c r="J129" s="56">
        <f>ROW(F95:F106)+ROWS(F95:F106)-1</f>
        <v>106</v>
      </c>
      <c r="K129" s="55"/>
      <c r="L129" s="62">
        <f>COLUMN(F95:F106)+COLUMNS(F95:F106)-1</f>
        <v>6</v>
      </c>
      <c r="M129" s="104"/>
      <c r="N129" s="105"/>
    </row>
    <row r="130" spans="3:14" ht="12">
      <c r="C130" s="110" t="s">
        <v>2</v>
      </c>
      <c r="D130" s="111"/>
      <c r="E130" s="58" t="s">
        <v>173</v>
      </c>
      <c r="F130" s="59">
        <f>ROW(J6:J17)</f>
        <v>6</v>
      </c>
      <c r="G130" s="60">
        <f>COLUMN(J6:J17)</f>
        <v>10</v>
      </c>
      <c r="H130" s="112" t="str">
        <f>ADDRESS(F130,G130)&amp;":"&amp;ADDRESS(F131,G131)</f>
        <v>$J$6:$J$17</v>
      </c>
      <c r="I130" s="113"/>
      <c r="J130" s="60">
        <f>ROW(L6:L17)</f>
        <v>6</v>
      </c>
      <c r="K130" s="59"/>
      <c r="L130" s="61">
        <f>COLUMN(L6:L17)</f>
        <v>12</v>
      </c>
      <c r="M130" s="112" t="str">
        <f>ADDRESS(J130,L130)&amp;":"&amp;ADDRESS(J131,L131)</f>
        <v>$L$6:$L$17</v>
      </c>
      <c r="N130" s="113"/>
    </row>
    <row r="131" spans="3:14" ht="12">
      <c r="C131" s="110"/>
      <c r="D131" s="111"/>
      <c r="E131" s="58" t="s">
        <v>174</v>
      </c>
      <c r="F131" s="59">
        <f>ROW(J6:J17)+ROWS(J6:J17)-1</f>
        <v>17</v>
      </c>
      <c r="G131" s="60">
        <f>COLUMN(J6:J17)+COLUMNS(J6:J17)-1</f>
        <v>10</v>
      </c>
      <c r="H131" s="114"/>
      <c r="I131" s="113"/>
      <c r="J131" s="63">
        <f>ROW(L6:L17)+ROWS(L6:L17)-1</f>
        <v>17</v>
      </c>
      <c r="K131" s="59"/>
      <c r="L131" s="64">
        <f>COLUMN(L6:L17)+COLUMNS(L6:L17)-1</f>
        <v>12</v>
      </c>
      <c r="M131" s="114"/>
      <c r="N131" s="113"/>
    </row>
    <row r="132" spans="3:14" ht="12">
      <c r="C132" s="106" t="s">
        <v>6</v>
      </c>
      <c r="D132" s="107"/>
      <c r="E132" s="50" t="s">
        <v>173</v>
      </c>
      <c r="F132" s="51">
        <f>ROW(J29:J38)</f>
        <v>29</v>
      </c>
      <c r="G132" s="52">
        <f>COLUMN(J29:J38)</f>
        <v>10</v>
      </c>
      <c r="H132" s="102" t="str">
        <f>ADDRESS(F132,G132)&amp;":"&amp;ADDRESS(F133,G133)</f>
        <v>$J$29:$J$38</v>
      </c>
      <c r="I132" s="103"/>
      <c r="J132" s="52">
        <f>ROW(L29:L38)</f>
        <v>29</v>
      </c>
      <c r="K132" s="51"/>
      <c r="L132" s="53">
        <f>COLUMN(L29:L38)</f>
        <v>12</v>
      </c>
      <c r="M132" s="102" t="str">
        <f>ADDRESS(J132,L132)&amp;":"&amp;ADDRESS(J133,L133)</f>
        <v>$L$29:$L$38</v>
      </c>
      <c r="N132" s="103"/>
    </row>
    <row r="133" spans="3:14" ht="12">
      <c r="C133" s="108"/>
      <c r="D133" s="109"/>
      <c r="E133" s="54" t="s">
        <v>174</v>
      </c>
      <c r="F133" s="55">
        <f>ROW(J29:J38)+ROWS(J29:J38)-1</f>
        <v>38</v>
      </c>
      <c r="G133" s="65">
        <f>COLUMN(J29:J38)+COLUMNS(J29:J38)-1</f>
        <v>10</v>
      </c>
      <c r="H133" s="104"/>
      <c r="I133" s="105"/>
      <c r="J133" s="65">
        <f>ROW(L29:L38)+ROWS(L29:L38)-1</f>
        <v>38</v>
      </c>
      <c r="K133" s="55"/>
      <c r="L133" s="62">
        <f>COLUMN(L29:L38)+COLUMNS(L29:L38)-1</f>
        <v>12</v>
      </c>
      <c r="M133" s="104"/>
      <c r="N133" s="105"/>
    </row>
    <row r="134" spans="3:14" ht="12">
      <c r="C134" s="110" t="s">
        <v>10</v>
      </c>
      <c r="D134" s="111"/>
      <c r="E134" s="58" t="s">
        <v>173</v>
      </c>
      <c r="F134" s="59">
        <f>ROW(J50:J60)</f>
        <v>50</v>
      </c>
      <c r="G134" s="60">
        <f>COLUMN(J50:J60)</f>
        <v>10</v>
      </c>
      <c r="H134" s="112" t="str">
        <f>ADDRESS(F134,G134)&amp;":"&amp;ADDRESS(F135,G135)</f>
        <v>$J$50:$J$60</v>
      </c>
      <c r="I134" s="113"/>
      <c r="J134" s="60">
        <f>ROW(L50:L60)</f>
        <v>50</v>
      </c>
      <c r="K134" s="59"/>
      <c r="L134" s="61">
        <f>COLUMN(L50:L60)</f>
        <v>12</v>
      </c>
      <c r="M134" s="112" t="str">
        <f>ADDRESS(J134,L134)&amp;":"&amp;ADDRESS(J135,L135)</f>
        <v>$L$50:$L$60</v>
      </c>
      <c r="N134" s="113"/>
    </row>
    <row r="135" spans="3:14" ht="12">
      <c r="C135" s="110"/>
      <c r="D135" s="111"/>
      <c r="E135" s="58" t="s">
        <v>174</v>
      </c>
      <c r="F135" s="59">
        <f>ROW(J50:J60)+ROWS(J50:J60)-1</f>
        <v>60</v>
      </c>
      <c r="G135" s="60">
        <f>COLUMN(J50:J60)+COLUMNS(J50:J60)-1</f>
        <v>10</v>
      </c>
      <c r="H135" s="114"/>
      <c r="I135" s="113"/>
      <c r="J135" s="63">
        <f>ROW(L50:L60)+ROWS(L50:L60)-1</f>
        <v>60</v>
      </c>
      <c r="K135" s="59"/>
      <c r="L135" s="64">
        <f>COLUMN(L50:L60)+COLUMNS(L50:L60)-1</f>
        <v>12</v>
      </c>
      <c r="M135" s="114"/>
      <c r="N135" s="113"/>
    </row>
    <row r="136" spans="3:14" ht="12">
      <c r="C136" s="106" t="s">
        <v>14</v>
      </c>
      <c r="D136" s="107"/>
      <c r="E136" s="50" t="s">
        <v>173</v>
      </c>
      <c r="F136" s="51">
        <f>ROW(J72:J83)</f>
        <v>72</v>
      </c>
      <c r="G136" s="52">
        <f>COLUMN(J72:J83)</f>
        <v>10</v>
      </c>
      <c r="H136" s="102" t="str">
        <f>ADDRESS(F136,G136)&amp;":"&amp;ADDRESS(F137,G137)</f>
        <v>$J$72:$J$83</v>
      </c>
      <c r="I136" s="103"/>
      <c r="J136" s="52">
        <f>ROW(L72:L83)</f>
        <v>72</v>
      </c>
      <c r="K136" s="51"/>
      <c r="L136" s="53">
        <f>COLUMN(L72:L83)</f>
        <v>12</v>
      </c>
      <c r="M136" s="102" t="str">
        <f>ADDRESS(J136,L136)&amp;":"&amp;ADDRESS(J137,L137)</f>
        <v>$L$72:$L$83</v>
      </c>
      <c r="N136" s="103"/>
    </row>
    <row r="137" spans="3:14" ht="12">
      <c r="C137" s="108"/>
      <c r="D137" s="109"/>
      <c r="E137" s="54" t="s">
        <v>174</v>
      </c>
      <c r="F137" s="55">
        <f>ROW(J72:J83)+ROWS(J72:J83)-1</f>
        <v>83</v>
      </c>
      <c r="G137" s="65">
        <f>COLUMN(J72:J83)+COLUMNS(J72:J83)-1</f>
        <v>10</v>
      </c>
      <c r="H137" s="104"/>
      <c r="I137" s="105"/>
      <c r="J137" s="65">
        <f>ROW(L72:L83)+ROWS(L72:L83)-1</f>
        <v>83</v>
      </c>
      <c r="K137" s="55"/>
      <c r="L137" s="62">
        <f>COLUMN(L72:L83)+COLUMNS(L72:L83)-1</f>
        <v>12</v>
      </c>
      <c r="M137" s="104"/>
      <c r="N137" s="105"/>
    </row>
    <row r="138" spans="3:14" ht="12">
      <c r="C138" s="110" t="s">
        <v>17</v>
      </c>
      <c r="D138" s="111"/>
      <c r="E138" s="58" t="s">
        <v>173</v>
      </c>
      <c r="F138" s="59">
        <f>ROW(J95:J105)</f>
        <v>95</v>
      </c>
      <c r="G138" s="60">
        <f>COLUMN(J95:J105)</f>
        <v>10</v>
      </c>
      <c r="H138" s="112" t="str">
        <f>ADDRESS(F138,G138)&amp;":"&amp;ADDRESS(F139,G139)</f>
        <v>$J$95:$J$105</v>
      </c>
      <c r="I138" s="113"/>
      <c r="J138" s="60">
        <f>ROW(L95:L105)</f>
        <v>95</v>
      </c>
      <c r="K138" s="59"/>
      <c r="L138" s="61">
        <f>COLUMN(L95:L105)</f>
        <v>12</v>
      </c>
      <c r="M138" s="112" t="str">
        <f>ADDRESS(J138,L138)&amp;":"&amp;ADDRESS(J139,L139)</f>
        <v>$L$95:$L$105</v>
      </c>
      <c r="N138" s="113"/>
    </row>
    <row r="139" spans="3:14" ht="12">
      <c r="C139" s="110"/>
      <c r="D139" s="111"/>
      <c r="E139" s="58" t="s">
        <v>174</v>
      </c>
      <c r="F139" s="59">
        <f>ROW(J95:J105)+ROWS(J95:J105)-1</f>
        <v>105</v>
      </c>
      <c r="G139" s="60">
        <f>COLUMN(J95:J105)+COLUMNS(J95:J105)-1</f>
        <v>10</v>
      </c>
      <c r="H139" s="114"/>
      <c r="I139" s="113"/>
      <c r="J139" s="63">
        <f>ROW(L95:L105)+ROWS(L95:L105)-1</f>
        <v>105</v>
      </c>
      <c r="K139" s="59"/>
      <c r="L139" s="64">
        <f>COLUMN(L95:L105)+COLUMNS(L95:L105)-1</f>
        <v>12</v>
      </c>
      <c r="M139" s="114"/>
      <c r="N139" s="113"/>
    </row>
    <row r="140" spans="3:14" ht="12">
      <c r="C140" s="106" t="s">
        <v>3</v>
      </c>
      <c r="D140" s="107"/>
      <c r="E140" s="50" t="s">
        <v>173</v>
      </c>
      <c r="F140" s="51">
        <f>ROW(P6:P14)</f>
        <v>6</v>
      </c>
      <c r="G140" s="52">
        <f>COLUMN(P6:P14)</f>
        <v>16</v>
      </c>
      <c r="H140" s="102" t="str">
        <f>ADDRESS(F140,G140)&amp;":"&amp;ADDRESS(F141,G141)</f>
        <v>$P$6:$P$14</v>
      </c>
      <c r="I140" s="103"/>
      <c r="J140" s="52">
        <f>ROW(R6:R14)</f>
        <v>6</v>
      </c>
      <c r="K140" s="51"/>
      <c r="L140" s="53">
        <f>COLUMN(R6:R14)</f>
        <v>18</v>
      </c>
      <c r="M140" s="102" t="str">
        <f>ADDRESS(J140,L140)&amp;":"&amp;ADDRESS(J141,L141)</f>
        <v>$R$6:$R$14</v>
      </c>
      <c r="N140" s="103"/>
    </row>
    <row r="141" spans="3:14" ht="12">
      <c r="C141" s="108"/>
      <c r="D141" s="109"/>
      <c r="E141" s="54" t="s">
        <v>174</v>
      </c>
      <c r="F141" s="55">
        <f>ROW(P6:P14)+ROWS(P6:P14)-1</f>
        <v>14</v>
      </c>
      <c r="G141" s="65">
        <f>COLUMN(P6:P14)+COLUMNS(P6:P14)-1</f>
        <v>16</v>
      </c>
      <c r="H141" s="104"/>
      <c r="I141" s="105"/>
      <c r="J141" s="65">
        <f>ROW(R6:R14)+ROWS(R6:R14)-1</f>
        <v>14</v>
      </c>
      <c r="K141" s="55"/>
      <c r="L141" s="62">
        <f>COLUMN(R6:R14)+COLUMNS(R6:R14)-1</f>
        <v>18</v>
      </c>
      <c r="M141" s="104"/>
      <c r="N141" s="105"/>
    </row>
    <row r="142" spans="3:14" ht="12">
      <c r="C142" s="110" t="s">
        <v>7</v>
      </c>
      <c r="D142" s="111"/>
      <c r="E142" s="58" t="s">
        <v>173</v>
      </c>
      <c r="F142" s="59">
        <f>ROW(P29:P35)</f>
        <v>29</v>
      </c>
      <c r="G142" s="60">
        <f>COLUMN(P29:P35)</f>
        <v>16</v>
      </c>
      <c r="H142" s="112" t="str">
        <f>ADDRESS(F142,G142)&amp;":"&amp;ADDRESS(F143,G143)</f>
        <v>$P$29:$P$35</v>
      </c>
      <c r="I142" s="113"/>
      <c r="J142" s="60">
        <f>ROW(R29:R35)</f>
        <v>29</v>
      </c>
      <c r="K142" s="59"/>
      <c r="L142" s="61">
        <f>COLUMN(L99:L109)</f>
        <v>12</v>
      </c>
      <c r="M142" s="112" t="str">
        <f>ADDRESS(J142,L142)&amp;":"&amp;ADDRESS(J143,L143)</f>
        <v>$L$29:$L$35</v>
      </c>
      <c r="N142" s="113"/>
    </row>
    <row r="143" spans="3:14" ht="12">
      <c r="C143" s="110"/>
      <c r="D143" s="111"/>
      <c r="E143" s="58" t="s">
        <v>174</v>
      </c>
      <c r="F143" s="59">
        <f>ROW(P29:P35)+ROWS(P29:P35)-1</f>
        <v>35</v>
      </c>
      <c r="G143" s="60">
        <f>COLUMN(P29:P35)+COLUMNS(P29:P35)-1</f>
        <v>16</v>
      </c>
      <c r="H143" s="114"/>
      <c r="I143" s="113"/>
      <c r="J143" s="63">
        <f>ROW(R29:R35)+ROWS(R29:R35)-1</f>
        <v>35</v>
      </c>
      <c r="K143" s="59"/>
      <c r="L143" s="64">
        <f>COLUMN(L99:L109)+COLUMNS(L99:L109)-1</f>
        <v>12</v>
      </c>
      <c r="M143" s="114"/>
      <c r="N143" s="113"/>
    </row>
    <row r="144" spans="3:14" ht="12">
      <c r="C144" s="106" t="s">
        <v>11</v>
      </c>
      <c r="D144" s="107"/>
      <c r="E144" s="50" t="s">
        <v>173</v>
      </c>
      <c r="F144" s="51">
        <f>ROW(P50:P60)</f>
        <v>50</v>
      </c>
      <c r="G144" s="52">
        <f>COLUMN(P50:P60)</f>
        <v>16</v>
      </c>
      <c r="H144" s="102" t="str">
        <f>ADDRESS(F144,G144)&amp;":"&amp;ADDRESS(F145,G145)</f>
        <v>$P$50:$P$60</v>
      </c>
      <c r="I144" s="103"/>
      <c r="J144" s="52">
        <f>ROW(R50:R60)</f>
        <v>50</v>
      </c>
      <c r="K144" s="51"/>
      <c r="L144" s="53">
        <f>COLUMN(R50:R60)</f>
        <v>18</v>
      </c>
      <c r="M144" s="102" t="str">
        <f>ADDRESS(J144,L144)&amp;":"&amp;ADDRESS(J145,L145)</f>
        <v>$R$50:$R$60</v>
      </c>
      <c r="N144" s="103"/>
    </row>
    <row r="145" spans="3:14" ht="12">
      <c r="C145" s="108"/>
      <c r="D145" s="109"/>
      <c r="E145" s="54" t="s">
        <v>174</v>
      </c>
      <c r="F145" s="55">
        <f>ROW(P50:P60)+ROWS(P50:P60)-1</f>
        <v>60</v>
      </c>
      <c r="G145" s="65">
        <f>COLUMN(P50:P60)+COLUMNS(P50:P60)-1</f>
        <v>16</v>
      </c>
      <c r="H145" s="104"/>
      <c r="I145" s="105"/>
      <c r="J145" s="65">
        <f>ROW(R50:R60)+ROWS(R50:R60)-1</f>
        <v>60</v>
      </c>
      <c r="K145" s="55"/>
      <c r="L145" s="62">
        <f>COLUMN(R50:R60)+COLUMNS(R50:R60)-1</f>
        <v>18</v>
      </c>
      <c r="M145" s="104"/>
      <c r="N145" s="105"/>
    </row>
    <row r="146" spans="3:14" ht="12">
      <c r="C146" s="122" t="s">
        <v>15</v>
      </c>
      <c r="D146" s="123"/>
      <c r="E146" s="66" t="s">
        <v>173</v>
      </c>
      <c r="F146" s="67">
        <f>ROW(P72:P76)</f>
        <v>72</v>
      </c>
      <c r="G146" s="68">
        <f>COLUMN(P72:P76)</f>
        <v>16</v>
      </c>
      <c r="H146" s="126" t="str">
        <f>ADDRESS(F146,G146)&amp;":"&amp;ADDRESS(F147,G147)</f>
        <v>$P$72:$P$76</v>
      </c>
      <c r="I146" s="127"/>
      <c r="J146" s="68">
        <f>ROW(R72:R76)</f>
        <v>72</v>
      </c>
      <c r="K146" s="67"/>
      <c r="L146" s="69">
        <f>COLUMN(R72:R76)</f>
        <v>18</v>
      </c>
      <c r="M146" s="126" t="str">
        <f>ADDRESS(J146,L146)&amp;":"&amp;ADDRESS(J147,L147)</f>
        <v>$R$72:$R$76</v>
      </c>
      <c r="N146" s="127"/>
    </row>
    <row r="147" spans="3:14" ht="12">
      <c r="C147" s="124"/>
      <c r="D147" s="125"/>
      <c r="E147" s="70" t="s">
        <v>174</v>
      </c>
      <c r="F147" s="71">
        <f>ROW(P72:P76)+ROWS(P72:P76)-1</f>
        <v>76</v>
      </c>
      <c r="G147" s="72">
        <f>COLUMN(P72:P76)+COLUMNS(P72:P76)-1</f>
        <v>16</v>
      </c>
      <c r="H147" s="128"/>
      <c r="I147" s="129"/>
      <c r="J147" s="73">
        <f>ROW(R72:R76)+ROWS(R72:R76)-1</f>
        <v>76</v>
      </c>
      <c r="K147" s="71"/>
      <c r="L147" s="74">
        <f>COLUMN(R72:R76)+COLUMNS(R72:R76)-1</f>
        <v>18</v>
      </c>
      <c r="M147" s="128"/>
      <c r="N147" s="129"/>
    </row>
    <row r="148" spans="3:14" ht="12">
      <c r="C148" s="130" t="s">
        <v>18</v>
      </c>
      <c r="D148" s="131"/>
      <c r="E148" s="75" t="s">
        <v>173</v>
      </c>
      <c r="F148" s="76">
        <f>ROW(P95:P99)</f>
        <v>95</v>
      </c>
      <c r="G148" s="77">
        <f>COLUMN(P95:P99)</f>
        <v>16</v>
      </c>
      <c r="H148" s="132" t="str">
        <f>ADDRESS(F148,G148)&amp;":"&amp;ADDRESS(F149,G149)</f>
        <v>$P$95:$P$99</v>
      </c>
      <c r="I148" s="133"/>
      <c r="J148" s="77">
        <f>ROW(R95:R99)</f>
        <v>95</v>
      </c>
      <c r="K148" s="76"/>
      <c r="L148" s="78">
        <f>COLUMN(R95:R99)</f>
        <v>18</v>
      </c>
      <c r="M148" s="132" t="str">
        <f>ADDRESS(J148,L148)&amp;":"&amp;ADDRESS(J149,L149)</f>
        <v>$R$95:$R$99</v>
      </c>
      <c r="N148" s="133"/>
    </row>
    <row r="149" spans="3:14" ht="12">
      <c r="C149" s="130"/>
      <c r="D149" s="131"/>
      <c r="E149" s="75" t="s">
        <v>174</v>
      </c>
      <c r="F149" s="76">
        <f>ROW(P95:P99)+ROWS(P95:P99)-1</f>
        <v>99</v>
      </c>
      <c r="G149" s="79">
        <f>COLUMN(P95:P99)+COLUMNS(P95:P99)-1</f>
        <v>16</v>
      </c>
      <c r="H149" s="134"/>
      <c r="I149" s="133"/>
      <c r="J149" s="79">
        <f>ROW(R95:R99)+ROWS(R95:R99)-1</f>
        <v>99</v>
      </c>
      <c r="K149" s="76"/>
      <c r="L149" s="80">
        <f>COLUMN(R95:R99)+COLUMNS(R95:R99)-1</f>
        <v>18</v>
      </c>
      <c r="M149" s="134"/>
      <c r="N149" s="133"/>
    </row>
    <row r="150" spans="3:14" ht="12">
      <c r="C150" s="122" t="s">
        <v>4</v>
      </c>
      <c r="D150" s="123"/>
      <c r="E150" s="66" t="s">
        <v>173</v>
      </c>
      <c r="F150" s="67">
        <f>ROW(V6:V10)</f>
        <v>6</v>
      </c>
      <c r="G150" s="68">
        <f>COLUMN(V6:V10)</f>
        <v>22</v>
      </c>
      <c r="H150" s="126" t="str">
        <f>ADDRESS(F150,G150)&amp;":"&amp;ADDRESS(F151,G151)</f>
        <v>$V$6:$V$10</v>
      </c>
      <c r="I150" s="127"/>
      <c r="J150" s="68">
        <f>ROW(X6:X10)</f>
        <v>6</v>
      </c>
      <c r="K150" s="67"/>
      <c r="L150" s="69">
        <f>COLUMN(X6:X10)</f>
        <v>24</v>
      </c>
      <c r="M150" s="126" t="str">
        <f>ADDRESS(J150,L150)&amp;":"&amp;ADDRESS(J151,L151)</f>
        <v>$X$6:$X$10</v>
      </c>
      <c r="N150" s="127"/>
    </row>
    <row r="151" spans="3:14" ht="12">
      <c r="C151" s="124"/>
      <c r="D151" s="125"/>
      <c r="E151" s="70" t="s">
        <v>174</v>
      </c>
      <c r="F151" s="71">
        <f>ROW(V6:V10)+ROWS(V6:V10)-1</f>
        <v>10</v>
      </c>
      <c r="G151" s="72">
        <f>COLUMN(V6:V10)+COLUMNS(V6:V10)-1</f>
        <v>22</v>
      </c>
      <c r="H151" s="128"/>
      <c r="I151" s="129"/>
      <c r="J151" s="73">
        <f>ROW(X6:X10)+ROWS(X6:X10)-1</f>
        <v>10</v>
      </c>
      <c r="K151" s="71"/>
      <c r="L151" s="74">
        <f>COLUMN(X6:X10)+COLUMNS(X6:X10)-1</f>
        <v>24</v>
      </c>
      <c r="M151" s="128"/>
      <c r="N151" s="129"/>
    </row>
    <row r="152" spans="3:14" ht="12">
      <c r="C152" s="106" t="s">
        <v>8</v>
      </c>
      <c r="D152" s="107"/>
      <c r="E152" s="50" t="s">
        <v>173</v>
      </c>
      <c r="F152" s="51">
        <f>ROW(V29:V33)</f>
        <v>29</v>
      </c>
      <c r="G152" s="52">
        <f>COLUMN(V29:V33)</f>
        <v>22</v>
      </c>
      <c r="H152" s="102" t="str">
        <f>ADDRESS(F152,G152)&amp;":"&amp;ADDRESS(F153,G153)</f>
        <v>$V$29:$V$33</v>
      </c>
      <c r="I152" s="103"/>
      <c r="J152" s="52">
        <f>ROW(X29:X33)</f>
        <v>29</v>
      </c>
      <c r="K152" s="51"/>
      <c r="L152" s="53">
        <f>COLUMN(X29:X33)</f>
        <v>24</v>
      </c>
      <c r="M152" s="102" t="str">
        <f>ADDRESS(J152,L152)&amp;":"&amp;ADDRESS(J153,L153)</f>
        <v>$X$29:$X$33</v>
      </c>
      <c r="N152" s="103"/>
    </row>
    <row r="153" spans="3:14" ht="12">
      <c r="C153" s="108"/>
      <c r="D153" s="109"/>
      <c r="E153" s="54" t="s">
        <v>174</v>
      </c>
      <c r="F153" s="55">
        <f>ROW(V29:V33)+ROWS(V29:V33)-1</f>
        <v>33</v>
      </c>
      <c r="G153" s="65">
        <f>COLUMN(V29:V33)+COLUMNS(V29:V33)-1</f>
        <v>22</v>
      </c>
      <c r="H153" s="104"/>
      <c r="I153" s="105"/>
      <c r="J153" s="65">
        <f>ROW(X29:X33)+ROWS(X29:X33)-1</f>
        <v>33</v>
      </c>
      <c r="K153" s="55"/>
      <c r="L153" s="62">
        <f>COLUMN(X29:X33)+COLUMNS(X29:X33)-1</f>
        <v>24</v>
      </c>
      <c r="M153" s="104"/>
      <c r="N153" s="105"/>
    </row>
    <row r="154" spans="3:14" ht="12">
      <c r="C154" s="122" t="s">
        <v>12</v>
      </c>
      <c r="D154" s="123"/>
      <c r="E154" s="66" t="s">
        <v>173</v>
      </c>
      <c r="F154" s="67">
        <f>ROW(V50:V54)</f>
        <v>50</v>
      </c>
      <c r="G154" s="68">
        <f>COLUMN(V50:V54)</f>
        <v>22</v>
      </c>
      <c r="H154" s="126" t="str">
        <f>ADDRESS(F154,G154)&amp;":"&amp;ADDRESS(F155,G155)</f>
        <v>$V$50:$V$54</v>
      </c>
      <c r="I154" s="127"/>
      <c r="J154" s="68">
        <f>ROW(X50:X54)</f>
        <v>50</v>
      </c>
      <c r="K154" s="67"/>
      <c r="L154" s="69">
        <f>COLUMN(X50:X54)</f>
        <v>24</v>
      </c>
      <c r="M154" s="126" t="str">
        <f>ADDRESS(J154,L154)&amp;":"&amp;ADDRESS(J155,L155)</f>
        <v>$X$50:$X$54</v>
      </c>
      <c r="N154" s="127"/>
    </row>
    <row r="155" spans="3:14" ht="12">
      <c r="C155" s="124"/>
      <c r="D155" s="125"/>
      <c r="E155" s="70" t="s">
        <v>174</v>
      </c>
      <c r="F155" s="71">
        <f>ROW(V50:V54)+ROWS(V50:V54)-1</f>
        <v>54</v>
      </c>
      <c r="G155" s="72">
        <f>COLUMN(V50:V54)+COLUMNS(V50:V54)-1</f>
        <v>22</v>
      </c>
      <c r="H155" s="128"/>
      <c r="I155" s="129"/>
      <c r="J155" s="73">
        <f>ROW(X50:X54)+ROWS(X50:X54)-1</f>
        <v>54</v>
      </c>
      <c r="K155" s="71"/>
      <c r="L155" s="74">
        <f>COLUMN(X50:X54)+COLUMNS(X50:X54)-1</f>
        <v>24</v>
      </c>
      <c r="M155" s="128"/>
      <c r="N155" s="129"/>
    </row>
    <row r="158" ht="12.75">
      <c r="D158" s="81" t="s">
        <v>175</v>
      </c>
    </row>
    <row r="159" spans="3:8" ht="12">
      <c r="C159" s="13">
        <v>1</v>
      </c>
      <c r="D159" s="82" t="str">
        <f>C120</f>
        <v>Distance</v>
      </c>
      <c r="E159" s="83"/>
      <c r="F159" s="84" t="str">
        <f>H120</f>
        <v>$D$6:$D$14</v>
      </c>
      <c r="G159" s="40" t="str">
        <f>M120</f>
        <v>$F$6:$F$14</v>
      </c>
      <c r="H159" s="41"/>
    </row>
    <row r="160" spans="3:8" ht="12">
      <c r="C160" s="13">
        <v>2</v>
      </c>
      <c r="D160" s="82" t="str">
        <f>C122</f>
        <v>Volume</v>
      </c>
      <c r="E160" s="83"/>
      <c r="F160" s="84" t="str">
        <f>H122</f>
        <v>$D$29:$D$39</v>
      </c>
      <c r="G160" s="40" t="str">
        <f>M122</f>
        <v>$F$29:$F$39</v>
      </c>
      <c r="H160" s="41"/>
    </row>
    <row r="161" spans="3:8" ht="12">
      <c r="C161" s="13">
        <v>3</v>
      </c>
      <c r="D161" s="82" t="str">
        <f>C124</f>
        <v>Molar Flowrate</v>
      </c>
      <c r="E161" s="83"/>
      <c r="F161" s="84" t="str">
        <f>H124</f>
        <v>$D$51:$F$58</v>
      </c>
      <c r="G161" s="40" t="str">
        <f>M124</f>
        <v>$F$51:$F$61</v>
      </c>
      <c r="H161" s="41"/>
    </row>
    <row r="162" spans="3:8" ht="12">
      <c r="C162" s="13">
        <v>4</v>
      </c>
      <c r="D162" s="82" t="str">
        <f>C126</f>
        <v>Volumetric Flowrate</v>
      </c>
      <c r="E162" s="83"/>
      <c r="F162" s="84" t="str">
        <f>H126</f>
        <v>$D$72:$D$85</v>
      </c>
      <c r="G162" s="40" t="str">
        <f>M126</f>
        <v>$F$72:$F$85</v>
      </c>
      <c r="H162" s="41"/>
    </row>
    <row r="163" spans="3:8" ht="12">
      <c r="C163" s="13">
        <v>5</v>
      </c>
      <c r="D163" s="82" t="str">
        <f>C128</f>
        <v>Pressure</v>
      </c>
      <c r="E163" s="83"/>
      <c r="F163" s="84" t="str">
        <f>H128</f>
        <v>$D$95:$D$106</v>
      </c>
      <c r="G163" s="40" t="str">
        <f>M128</f>
        <v>$F$95:$F$106</v>
      </c>
      <c r="H163" s="41"/>
    </row>
    <row r="164" spans="3:8" ht="12">
      <c r="C164" s="13">
        <v>6</v>
      </c>
      <c r="D164" s="82" t="str">
        <f>C130</f>
        <v>Power</v>
      </c>
      <c r="E164" s="83"/>
      <c r="F164" s="84" t="str">
        <f>H130</f>
        <v>$J$6:$J$17</v>
      </c>
      <c r="G164" s="40" t="str">
        <f>M130</f>
        <v>$L$6:$L$17</v>
      </c>
      <c r="H164" s="41"/>
    </row>
    <row r="165" spans="3:8" ht="12">
      <c r="C165" s="13">
        <v>7</v>
      </c>
      <c r="D165" s="82" t="str">
        <f>C132</f>
        <v>Energy</v>
      </c>
      <c r="E165" s="83"/>
      <c r="F165" s="84" t="str">
        <f>H132</f>
        <v>$J$29:$J$38</v>
      </c>
      <c r="G165" s="40" t="str">
        <f>M132</f>
        <v>$L$29:$L$38</v>
      </c>
      <c r="H165" s="41"/>
    </row>
    <row r="166" spans="3:8" ht="12">
      <c r="C166" s="13">
        <v>8</v>
      </c>
      <c r="D166" s="82" t="str">
        <f>C134</f>
        <v>Mass</v>
      </c>
      <c r="E166" s="83"/>
      <c r="F166" s="84" t="str">
        <f>H134</f>
        <v>$J$50:$J$60</v>
      </c>
      <c r="G166" s="40" t="str">
        <f>M134</f>
        <v>$L$50:$L$60</v>
      </c>
      <c r="H166" s="41"/>
    </row>
    <row r="167" spans="3:8" ht="12">
      <c r="C167" s="13">
        <v>9</v>
      </c>
      <c r="D167" s="82" t="str">
        <f>C136</f>
        <v>Density</v>
      </c>
      <c r="E167" s="83"/>
      <c r="F167" s="84" t="str">
        <f>H136</f>
        <v>$J$72:$J$83</v>
      </c>
      <c r="G167" s="40" t="str">
        <f>M136</f>
        <v>$L$72:$L$83</v>
      </c>
      <c r="H167" s="41"/>
    </row>
    <row r="168" spans="3:8" ht="12">
      <c r="C168" s="13">
        <v>10</v>
      </c>
      <c r="D168" s="82" t="str">
        <f>C138</f>
        <v>Area</v>
      </c>
      <c r="E168" s="83"/>
      <c r="F168" s="84" t="str">
        <f>H138</f>
        <v>$J$95:$J$105</v>
      </c>
      <c r="G168" s="40" t="str">
        <f>M138</f>
        <v>$L$95:$L$105</v>
      </c>
      <c r="H168" s="41"/>
    </row>
    <row r="169" spans="3:8" ht="12">
      <c r="C169" s="13">
        <v>11</v>
      </c>
      <c r="D169" s="82" t="str">
        <f>C140</f>
        <v>Dynamic Viscosity</v>
      </c>
      <c r="E169" s="83"/>
      <c r="F169" s="84" t="str">
        <f>H140</f>
        <v>$P$6:$P$14</v>
      </c>
      <c r="G169" s="40" t="str">
        <f>M140</f>
        <v>$R$6:$R$14</v>
      </c>
      <c r="H169" s="41"/>
    </row>
    <row r="170" spans="3:8" ht="12">
      <c r="C170" s="13">
        <v>12</v>
      </c>
      <c r="D170" s="82" t="str">
        <f>C142</f>
        <v>Kinematic Viscosity</v>
      </c>
      <c r="E170" s="83"/>
      <c r="F170" s="84" t="str">
        <f>H142</f>
        <v>$P$29:$P$35</v>
      </c>
      <c r="G170" s="40" t="str">
        <f>M142</f>
        <v>$L$29:$L$35</v>
      </c>
      <c r="H170" s="41"/>
    </row>
    <row r="171" spans="3:8" ht="12">
      <c r="C171" s="13">
        <v>13</v>
      </c>
      <c r="D171" s="82" t="str">
        <f>C144</f>
        <v>Mass Flowrate</v>
      </c>
      <c r="E171" s="83"/>
      <c r="F171" s="84" t="str">
        <f>H144</f>
        <v>$P$50:$P$60</v>
      </c>
      <c r="G171" s="40" t="str">
        <f>M144</f>
        <v>$R$50:$R$60</v>
      </c>
      <c r="H171" s="41"/>
    </row>
    <row r="172" spans="3:8" ht="12">
      <c r="C172" s="13">
        <v>14</v>
      </c>
      <c r="D172" s="82" t="str">
        <f>C146</f>
        <v>Heat Transfer Coefficient</v>
      </c>
      <c r="E172" s="83"/>
      <c r="F172" s="84" t="str">
        <f>H146</f>
        <v>$P$72:$P$76</v>
      </c>
      <c r="G172" s="40" t="str">
        <f>M146</f>
        <v>$R$72:$R$76</v>
      </c>
      <c r="H172" s="41"/>
    </row>
    <row r="173" spans="3:8" ht="12">
      <c r="C173" s="13">
        <v>15</v>
      </c>
      <c r="D173" s="82" t="str">
        <f>C148</f>
        <v>Thermal Conductivity</v>
      </c>
      <c r="E173" s="83"/>
      <c r="F173" s="84" t="str">
        <f>H148</f>
        <v>$P$95:$P$99</v>
      </c>
      <c r="G173" s="40" t="str">
        <f>M148</f>
        <v>$R$95:$R$99</v>
      </c>
      <c r="H173" s="41"/>
    </row>
    <row r="174" spans="3:8" ht="12">
      <c r="C174" s="13">
        <v>16</v>
      </c>
      <c r="D174" s="82" t="str">
        <f>C150</f>
        <v>Heat Flux</v>
      </c>
      <c r="E174" s="83"/>
      <c r="F174" s="84" t="str">
        <f>H150</f>
        <v>$V$6:$V$10</v>
      </c>
      <c r="G174" s="40" t="str">
        <f>M150</f>
        <v>$X$6:$X$10</v>
      </c>
      <c r="H174" s="41"/>
    </row>
    <row r="175" spans="3:8" ht="12">
      <c r="C175" s="13">
        <v>17</v>
      </c>
      <c r="D175" s="82" t="str">
        <f>C152</f>
        <v>Specific Energy</v>
      </c>
      <c r="E175" s="83"/>
      <c r="F175" s="84" t="str">
        <f>H152</f>
        <v>$V$29:$V$33</v>
      </c>
      <c r="G175" s="40" t="str">
        <f>M152</f>
        <v>$X$29:$X$33</v>
      </c>
      <c r="H175" s="41"/>
    </row>
    <row r="176" spans="3:8" ht="12">
      <c r="C176" s="13">
        <v>18</v>
      </c>
      <c r="D176" s="82" t="str">
        <f>C154</f>
        <v>Specific Heat</v>
      </c>
      <c r="E176" s="83"/>
      <c r="F176" s="84" t="str">
        <f>H154</f>
        <v>$V$50:$V$54</v>
      </c>
      <c r="G176" s="40" t="str">
        <f>M154</f>
        <v>$X$50:$X$54</v>
      </c>
      <c r="H176" s="41"/>
    </row>
    <row r="178" spans="4:6" ht="12">
      <c r="D178" s="13" t="s">
        <v>176</v>
      </c>
      <c r="E178" s="13" t="s">
        <v>43</v>
      </c>
      <c r="F178" s="85">
        <v>17</v>
      </c>
    </row>
    <row r="179" spans="4:8" ht="13.5">
      <c r="D179" s="13" t="s">
        <v>177</v>
      </c>
      <c r="E179" s="13" t="s">
        <v>43</v>
      </c>
      <c r="F179" s="86" t="str">
        <f ca="1">MID(CELL("filename",A1),SEARCH("]",CELL("filename",A1))+1,LEN(CELL("filename",A1))-SEARCH("]",CELL("filename",A1)))&amp;"!"&amp;INDEX(F159:F176,F178,1)</f>
        <v>Data!$V$29:$V$33</v>
      </c>
      <c r="H179" s="87"/>
    </row>
    <row r="180" spans="4:8" ht="12.75">
      <c r="D180" s="13" t="s">
        <v>178</v>
      </c>
      <c r="E180" s="13" t="s">
        <v>43</v>
      </c>
      <c r="F180" s="86" t="str">
        <f ca="1">MID(CELL("filename",A1),SEARCH("]",CELL("filename",A1))+1,LEN(CELL("filename",A1))-SEARCH("]",CELL("filename",A1)))&amp;"!"&amp;INDEX(G159:G176,F178,1)</f>
        <v>Data!$X$29:$X$33</v>
      </c>
      <c r="H180" s="88"/>
    </row>
    <row r="183" ht="13.5">
      <c r="C183" s="89" t="str">
        <f>INDEX(D159:D176,F178,1)</f>
        <v>Specific Energy</v>
      </c>
    </row>
    <row r="184" spans="3:7" ht="12">
      <c r="C184" s="27" t="s">
        <v>42</v>
      </c>
      <c r="D184" s="90"/>
      <c r="E184" s="91" t="s">
        <v>43</v>
      </c>
      <c r="F184" s="29">
        <f>MIN(G184,ROWS(StringAddress))</f>
        <v>1</v>
      </c>
      <c r="G184" s="92">
        <v>1</v>
      </c>
    </row>
    <row r="185" spans="3:7" ht="12">
      <c r="C185" s="30" t="s">
        <v>46</v>
      </c>
      <c r="D185" s="28"/>
      <c r="E185" s="93" t="s">
        <v>43</v>
      </c>
      <c r="F185" s="29">
        <f>MIN(G185,ROWS(StringAddress))</f>
        <v>3</v>
      </c>
      <c r="G185" s="92">
        <v>3</v>
      </c>
    </row>
    <row r="186" spans="3:7" ht="12">
      <c r="C186" s="30" t="s">
        <v>50</v>
      </c>
      <c r="D186" s="28"/>
      <c r="E186" s="93" t="s">
        <v>43</v>
      </c>
      <c r="F186" s="31" t="str">
        <f>INDEX(StringAddress,F184,1)</f>
        <v>Btu/lb</v>
      </c>
      <c r="G186" s="21"/>
    </row>
    <row r="187" spans="3:7" ht="12">
      <c r="C187" s="30" t="s">
        <v>54</v>
      </c>
      <c r="D187" s="28"/>
      <c r="E187" s="93" t="s">
        <v>43</v>
      </c>
      <c r="F187" s="31" t="str">
        <f>INDEX(StringAddress,F185,1)</f>
        <v>joule/gr</v>
      </c>
      <c r="G187" s="21"/>
    </row>
    <row r="188" spans="3:7" ht="12">
      <c r="C188" s="30" t="s">
        <v>56</v>
      </c>
      <c r="D188" s="28"/>
      <c r="E188" s="93" t="s">
        <v>43</v>
      </c>
      <c r="F188" s="32">
        <f>Converter!C6</f>
        <v>10</v>
      </c>
      <c r="G188" s="33" t="str">
        <f>F186</f>
        <v>Btu/lb</v>
      </c>
    </row>
    <row r="189" spans="3:7" ht="12">
      <c r="C189" s="34" t="s">
        <v>57</v>
      </c>
      <c r="D189" s="28"/>
      <c r="E189" s="93" t="s">
        <v>43</v>
      </c>
      <c r="F189" s="31">
        <f>INDEX(ValueAddress,F185,1)/INDEX(ValueAddress,F184,1)</f>
        <v>2.326</v>
      </c>
      <c r="G189" s="21"/>
    </row>
    <row r="190" spans="3:7" ht="12">
      <c r="C190" s="35" t="s">
        <v>58</v>
      </c>
      <c r="D190" s="36"/>
      <c r="E190" s="94" t="s">
        <v>43</v>
      </c>
      <c r="F190" s="37">
        <f>F189*F188</f>
        <v>23.26</v>
      </c>
      <c r="G190" s="33" t="str">
        <f>F187</f>
        <v>joule/gr</v>
      </c>
    </row>
  </sheetData>
  <mergeCells count="58">
    <mergeCell ref="C152:D153"/>
    <mergeCell ref="H152:I153"/>
    <mergeCell ref="M152:N153"/>
    <mergeCell ref="C154:D155"/>
    <mergeCell ref="H154:I155"/>
    <mergeCell ref="M154:N155"/>
    <mergeCell ref="C148:D149"/>
    <mergeCell ref="H148:I149"/>
    <mergeCell ref="M148:N149"/>
    <mergeCell ref="C150:D151"/>
    <mergeCell ref="H150:I151"/>
    <mergeCell ref="M150:N151"/>
    <mergeCell ref="C144:D145"/>
    <mergeCell ref="H144:I145"/>
    <mergeCell ref="M144:N145"/>
    <mergeCell ref="C146:D147"/>
    <mergeCell ref="H146:I147"/>
    <mergeCell ref="M146:N147"/>
    <mergeCell ref="C140:D141"/>
    <mergeCell ref="H140:I141"/>
    <mergeCell ref="M140:N141"/>
    <mergeCell ref="C142:D143"/>
    <mergeCell ref="H142:I143"/>
    <mergeCell ref="M142:N143"/>
    <mergeCell ref="C136:D137"/>
    <mergeCell ref="H136:I137"/>
    <mergeCell ref="M136:N137"/>
    <mergeCell ref="C138:D139"/>
    <mergeCell ref="H138:I139"/>
    <mergeCell ref="M138:N139"/>
    <mergeCell ref="C132:D133"/>
    <mergeCell ref="H132:I133"/>
    <mergeCell ref="M132:N133"/>
    <mergeCell ref="C134:D135"/>
    <mergeCell ref="H134:I135"/>
    <mergeCell ref="M134:N135"/>
    <mergeCell ref="C128:D129"/>
    <mergeCell ref="H128:I129"/>
    <mergeCell ref="M128:N129"/>
    <mergeCell ref="C130:D131"/>
    <mergeCell ref="H130:I131"/>
    <mergeCell ref="M130:N131"/>
    <mergeCell ref="C124:D125"/>
    <mergeCell ref="H124:I125"/>
    <mergeCell ref="M124:N125"/>
    <mergeCell ref="C126:D127"/>
    <mergeCell ref="H126:I127"/>
    <mergeCell ref="M126:N127"/>
    <mergeCell ref="M118:N119"/>
    <mergeCell ref="H118:I119"/>
    <mergeCell ref="E118:G118"/>
    <mergeCell ref="J118:L118"/>
    <mergeCell ref="H120:I121"/>
    <mergeCell ref="M120:N121"/>
    <mergeCell ref="C120:D121"/>
    <mergeCell ref="C122:D123"/>
    <mergeCell ref="H122:I123"/>
    <mergeCell ref="M122:N1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Redem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Converter SpreadSheet</dc:title>
  <dc:subject/>
  <dc:creator>Redem Legaspi</dc:creator>
  <cp:keywords/>
  <dc:description/>
  <cp:lastModifiedBy>Very Unknown User Name</cp:lastModifiedBy>
  <dcterms:created xsi:type="dcterms:W3CDTF">2010-07-25T09:35:26Z</dcterms:created>
  <dcterms:modified xsi:type="dcterms:W3CDTF">2010-07-26T03:43:15Z</dcterms:modified>
  <cp:category/>
  <cp:version/>
  <cp:contentType/>
  <cp:contentStatus/>
</cp:coreProperties>
</file>